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1 - Hala na posypový ..." sheetId="2" r:id="rId2"/>
    <sheet name="SO 02 - Venkovní kanalizace" sheetId="3" r:id="rId3"/>
    <sheet name="VR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Hala na posypový ...'!$C$96:$K$314</definedName>
    <definedName name="_xlnm.Print_Area" localSheetId="1">'SO 01 - Hala na posypový ...'!$C$4:$J$39,'SO 01 - Hala na posypový ...'!$C$45:$J$78,'SO 01 - Hala na posypový ...'!$C$84:$K$314</definedName>
    <definedName name="_xlnm.Print_Titles" localSheetId="1">'SO 01 - Hala na posypový ...'!$96:$96</definedName>
    <definedName name="_xlnm._FilterDatabase" localSheetId="2" hidden="1">'SO 02 - Venkovní kanalizace'!$C$88:$K$278</definedName>
    <definedName name="_xlnm.Print_Area" localSheetId="2">'SO 02 - Venkovní kanalizace'!$C$4:$J$39,'SO 02 - Venkovní kanalizace'!$C$45:$J$70,'SO 02 - Venkovní kanalizace'!$C$76:$K$278</definedName>
    <definedName name="_xlnm.Print_Titles" localSheetId="2">'SO 02 - Venkovní kanalizace'!$88:$88</definedName>
    <definedName name="_xlnm._FilterDatabase" localSheetId="3" hidden="1">'VRN - Vedlejší a ostatní ...'!$C$83:$K$123</definedName>
    <definedName name="_xlnm.Print_Area" localSheetId="3">'VRN - Vedlejší a ostatní ...'!$C$4:$J$39,'VRN - Vedlejší a ostatní ...'!$C$45:$J$65,'VRN - Vedlejší a ostatní ...'!$C$71:$K$123</definedName>
    <definedName name="_xlnm.Print_Titles" localSheetId="3">'VRN - Vedlejší a ostatní 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0"/>
  <c r="BH120"/>
  <c r="BG120"/>
  <c r="BF120"/>
  <c r="T120"/>
  <c r="T119"/>
  <c r="R120"/>
  <c r="R119"/>
  <c r="P120"/>
  <c r="P119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78"/>
  <c r="E76"/>
  <c r="J54"/>
  <c r="F52"/>
  <c r="E50"/>
  <c r="J24"/>
  <c r="E24"/>
  <c r="J55"/>
  <c r="J23"/>
  <c r="J18"/>
  <c r="E18"/>
  <c r="F81"/>
  <c r="J17"/>
  <c r="J15"/>
  <c r="E15"/>
  <c r="F80"/>
  <c r="J14"/>
  <c r="J12"/>
  <c r="J78"/>
  <c r="E7"/>
  <c r="E74"/>
  <c i="3" r="J37"/>
  <c r="J36"/>
  <c i="1" r="AY56"/>
  <c i="3" r="J35"/>
  <c i="1" r="AX56"/>
  <c i="3"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0"/>
  <c r="BH140"/>
  <c r="BG140"/>
  <c r="BF140"/>
  <c r="T140"/>
  <c r="R140"/>
  <c r="P140"/>
  <c r="BI137"/>
  <c r="BH137"/>
  <c r="BG137"/>
  <c r="BF137"/>
  <c r="T137"/>
  <c r="R137"/>
  <c r="P137"/>
  <c r="BI126"/>
  <c r="BH126"/>
  <c r="BG126"/>
  <c r="BF126"/>
  <c r="T126"/>
  <c r="R126"/>
  <c r="P126"/>
  <c r="BI119"/>
  <c r="BH119"/>
  <c r="BG119"/>
  <c r="BF119"/>
  <c r="T119"/>
  <c r="R119"/>
  <c r="P119"/>
  <c r="BI117"/>
  <c r="BH117"/>
  <c r="BG117"/>
  <c r="BF117"/>
  <c r="T117"/>
  <c r="R117"/>
  <c r="P117"/>
  <c r="BI110"/>
  <c r="BH110"/>
  <c r="BG110"/>
  <c r="BF110"/>
  <c r="T110"/>
  <c r="R110"/>
  <c r="P110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5"/>
  <c r="F83"/>
  <c r="E81"/>
  <c r="J54"/>
  <c r="F52"/>
  <c r="E50"/>
  <c r="J24"/>
  <c r="E24"/>
  <c r="J55"/>
  <c r="J23"/>
  <c r="J18"/>
  <c r="E18"/>
  <c r="F55"/>
  <c r="J17"/>
  <c r="J15"/>
  <c r="E15"/>
  <c r="F85"/>
  <c r="J14"/>
  <c r="J12"/>
  <c r="J52"/>
  <c r="E7"/>
  <c r="E48"/>
  <c i="2" r="J37"/>
  <c r="J36"/>
  <c i="1" r="AY55"/>
  <c i="2" r="J35"/>
  <c i="1" r="AX55"/>
  <c i="2"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3"/>
  <c r="BH103"/>
  <c r="BG103"/>
  <c r="BF103"/>
  <c r="T103"/>
  <c r="R103"/>
  <c r="P103"/>
  <c r="BI100"/>
  <c r="BH100"/>
  <c r="BG100"/>
  <c r="BF100"/>
  <c r="T100"/>
  <c r="R100"/>
  <c r="P100"/>
  <c r="J93"/>
  <c r="F91"/>
  <c r="E89"/>
  <c r="J54"/>
  <c r="F52"/>
  <c r="E50"/>
  <c r="J24"/>
  <c r="E24"/>
  <c r="J94"/>
  <c r="J23"/>
  <c r="J18"/>
  <c r="E18"/>
  <c r="F94"/>
  <c r="J17"/>
  <c r="J15"/>
  <c r="E15"/>
  <c r="F93"/>
  <c r="J14"/>
  <c r="J12"/>
  <c r="J91"/>
  <c r="E7"/>
  <c r="E87"/>
  <c i="1" r="L50"/>
  <c r="AM50"/>
  <c r="AM49"/>
  <c r="L49"/>
  <c r="AM47"/>
  <c r="L47"/>
  <c r="L45"/>
  <c r="L44"/>
  <c i="2" r="J279"/>
  <c r="BK254"/>
  <c r="J223"/>
  <c r="BK149"/>
  <c i="3" r="J151"/>
  <c r="BK190"/>
  <c i="2" r="BK120"/>
  <c i="3" r="J110"/>
  <c r="J96"/>
  <c i="4" r="BK91"/>
  <c i="2" r="J167"/>
  <c r="J112"/>
  <c i="3" r="J222"/>
  <c i="4" r="J120"/>
  <c i="2" r="F34"/>
  <c i="3" r="BK110"/>
  <c r="BK222"/>
  <c i="2" r="BK299"/>
  <c r="BK282"/>
  <c r="BK264"/>
  <c r="J244"/>
  <c r="J239"/>
  <c r="BK230"/>
  <c r="J207"/>
  <c r="BK176"/>
  <c r="BK145"/>
  <c i="3" r="BK213"/>
  <c r="BK238"/>
  <c r="J277"/>
  <c i="4" r="J113"/>
  <c i="2" r="J295"/>
  <c r="J287"/>
  <c r="BK266"/>
  <c r="BK242"/>
  <c r="J230"/>
  <c r="BK183"/>
  <c r="BK115"/>
  <c i="3" r="BK234"/>
  <c i="4" r="J95"/>
  <c i="2" r="J305"/>
  <c r="J290"/>
  <c r="J274"/>
  <c r="BK244"/>
  <c r="BK126"/>
  <c i="3" r="J248"/>
  <c r="J158"/>
  <c i="2" r="J190"/>
  <c r="J128"/>
  <c i="3" r="J198"/>
  <c r="BK233"/>
  <c i="2" r="J200"/>
  <c r="J134"/>
  <c i="3" r="BK126"/>
  <c r="J207"/>
  <c i="4" r="J109"/>
  <c i="2" r="BK225"/>
  <c r="J182"/>
  <c r="J120"/>
  <c i="3" r="BK186"/>
  <c r="BK100"/>
  <c i="2" r="BK213"/>
  <c r="BK182"/>
  <c r="J137"/>
  <c i="3" r="BK244"/>
  <c r="J176"/>
  <c r="J213"/>
  <c i="2" r="BK218"/>
  <c r="J176"/>
  <c i="3" r="J255"/>
  <c r="J228"/>
  <c i="4" r="BK87"/>
  <c i="2" r="J297"/>
  <c r="J269"/>
  <c r="J228"/>
  <c r="BK103"/>
  <c i="3" r="BK228"/>
  <c r="BK232"/>
  <c i="2" r="J313"/>
  <c r="BK290"/>
  <c r="BK274"/>
  <c r="J261"/>
  <c r="J238"/>
  <c r="BK192"/>
  <c r="BK123"/>
  <c i="3" r="J137"/>
  <c r="J155"/>
  <c i="2" r="J301"/>
  <c r="J284"/>
  <c r="J232"/>
  <c r="J179"/>
  <c i="3" r="J234"/>
  <c r="BK277"/>
  <c i="2" r="J220"/>
  <c r="BK171"/>
  <c i="4" r="J99"/>
  <c i="2" r="BK179"/>
  <c r="J123"/>
  <c i="3" r="BK246"/>
  <c r="BK155"/>
  <c r="J100"/>
  <c i="2" r="BK190"/>
  <c r="J141"/>
  <c i="3" r="J252"/>
  <c r="BK92"/>
  <c r="BK248"/>
  <c i="4" r="BK99"/>
  <c i="2" r="BK160"/>
  <c r="J126"/>
  <c i="3" r="J165"/>
  <c r="BK226"/>
  <c r="BK255"/>
  <c i="2" r="F35"/>
  <c r="J293"/>
  <c r="BK276"/>
  <c r="J251"/>
  <c r="BK228"/>
  <c r="BK185"/>
  <c r="BK100"/>
  <c i="4" r="J111"/>
  <c i="2" r="J183"/>
  <c r="J139"/>
  <c i="3" r="J226"/>
  <c r="J262"/>
  <c i="2" r="BK220"/>
  <c i="3" r="BK242"/>
  <c r="BK262"/>
  <c i="4" r="J87"/>
  <c i="2" r="J218"/>
  <c r="J171"/>
  <c i="3" r="BK151"/>
  <c i="4" r="BK113"/>
  <c i="2" r="F36"/>
  <c r="BK297"/>
  <c r="J258"/>
  <c r="J227"/>
  <c r="BK139"/>
  <c i="3" r="BK194"/>
  <c r="BK260"/>
  <c i="2" r="J209"/>
  <c r="J110"/>
  <c i="3" r="J266"/>
  <c i="4" r="BK95"/>
  <c i="2" r="BK187"/>
  <c r="BK141"/>
  <c i="1" r="AS54"/>
  <c i="2" r="BK205"/>
  <c r="BK153"/>
  <c r="BK110"/>
  <c i="3" r="J233"/>
  <c r="BK252"/>
  <c i="2" r="BK202"/>
  <c r="J149"/>
  <c r="J117"/>
  <c i="3" r="J260"/>
  <c r="BK119"/>
  <c r="BK140"/>
  <c i="2" r="J157"/>
  <c i="3" r="BK236"/>
  <c r="BK176"/>
  <c i="2" r="BK313"/>
  <c r="BK293"/>
  <c r="J280"/>
  <c r="BK247"/>
  <c r="BK236"/>
  <c r="J225"/>
  <c r="J187"/>
  <c r="J163"/>
  <c r="J115"/>
  <c i="3" r="J117"/>
  <c r="J211"/>
  <c i="4" r="J102"/>
  <c i="2" r="J299"/>
  <c r="J282"/>
  <c r="J272"/>
  <c r="BK255"/>
  <c r="BK227"/>
  <c r="BK167"/>
  <c i="3" r="J220"/>
  <c r="BK165"/>
  <c r="J186"/>
  <c i="2" r="BK310"/>
  <c r="BK286"/>
  <c r="J266"/>
  <c r="BK238"/>
  <c i="3" r="J161"/>
  <c i="2" r="J202"/>
  <c r="J160"/>
  <c i="3" r="J190"/>
  <c r="J232"/>
  <c i="2" r="BK207"/>
  <c r="J153"/>
  <c i="3" r="BK158"/>
  <c r="J240"/>
  <c r="BK117"/>
  <c i="4" r="BK109"/>
  <c i="2" r="J131"/>
  <c i="3" r="J202"/>
  <c r="BK202"/>
  <c i="4" r="BK111"/>
  <c i="2" r="BK223"/>
  <c r="J192"/>
  <c r="J103"/>
  <c i="3" r="J92"/>
  <c r="J119"/>
  <c i="4" r="BK120"/>
  <c i="2" r="J185"/>
  <c r="BK112"/>
  <c i="3" r="BK266"/>
  <c i="2" r="BK303"/>
  <c r="BK287"/>
  <c r="J276"/>
  <c r="J255"/>
  <c r="BK200"/>
  <c r="BK137"/>
  <c i="3" r="BK161"/>
  <c r="J140"/>
  <c r="J126"/>
  <c i="2" r="J303"/>
  <c r="BK284"/>
  <c r="J264"/>
  <c r="BK239"/>
  <c r="J205"/>
  <c r="BK134"/>
  <c i="3" r="J181"/>
  <c r="J244"/>
  <c i="4" r="BK102"/>
  <c i="2" r="BK295"/>
  <c r="BK280"/>
  <c r="BK269"/>
  <c r="J242"/>
  <c r="BK209"/>
  <c r="BK163"/>
  <c i="3" r="BK240"/>
  <c i="2" r="F37"/>
  <c r="J213"/>
  <c r="J143"/>
  <c i="3" r="BK207"/>
  <c r="BK220"/>
  <c i="2" r="BK301"/>
  <c r="J291"/>
  <c r="BK277"/>
  <c r="BK258"/>
  <c r="J307"/>
  <c r="BK279"/>
  <c r="J247"/>
  <c r="J215"/>
  <c r="BK143"/>
  <c i="3" r="BK137"/>
  <c r="BK274"/>
  <c i="2" r="BK307"/>
  <c r="BK261"/>
  <c r="J236"/>
  <c r="J196"/>
  <c r="BK117"/>
  <c i="3" r="BK211"/>
  <c i="4" r="J91"/>
  <c i="2" r="J145"/>
  <c i="3" r="J246"/>
  <c r="BK198"/>
  <c r="J274"/>
  <c i="2" r="J34"/>
  <c r="BK196"/>
  <c r="BK131"/>
  <c i="3" r="BK96"/>
  <c r="J194"/>
  <c i="2" r="J310"/>
  <c r="J286"/>
  <c r="BK272"/>
  <c r="J254"/>
  <c r="BK215"/>
  <c r="BK128"/>
  <c i="3" r="BK181"/>
  <c r="J238"/>
  <c i="2" r="BK305"/>
  <c r="BK291"/>
  <c r="J277"/>
  <c r="BK251"/>
  <c r="BK232"/>
  <c r="BK157"/>
  <c r="J100"/>
  <c i="3" r="J236"/>
  <c r="J242"/>
  <c i="2" l="1" r="R119"/>
  <c r="R140"/>
  <c r="BK184"/>
  <c r="J184"/>
  <c r="J66"/>
  <c r="T199"/>
  <c r="T231"/>
  <c r="BK268"/>
  <c r="J268"/>
  <c r="J74"/>
  <c r="BK289"/>
  <c r="J289"/>
  <c r="J76"/>
  <c i="3" r="P154"/>
  <c i="2" r="BK99"/>
  <c r="T119"/>
  <c r="T140"/>
  <c r="R175"/>
  <c r="P199"/>
  <c r="R231"/>
  <c r="R260"/>
  <c r="R292"/>
  <c i="3" r="BK91"/>
  <c r="R160"/>
  <c r="R185"/>
  <c r="T206"/>
  <c r="BK259"/>
  <c i="2" r="P119"/>
  <c r="P140"/>
  <c r="BK175"/>
  <c r="J175"/>
  <c r="J65"/>
  <c r="BK204"/>
  <c r="J204"/>
  <c r="J70"/>
  <c r="BK241"/>
  <c r="J241"/>
  <c r="J72"/>
  <c r="P260"/>
  <c r="P292"/>
  <c i="3" r="BK160"/>
  <c r="J160"/>
  <c r="J63"/>
  <c r="P185"/>
  <c r="R206"/>
  <c r="R251"/>
  <c r="R259"/>
  <c r="R258"/>
  <c i="2" r="BK119"/>
  <c r="J119"/>
  <c r="J62"/>
  <c r="BK140"/>
  <c r="J140"/>
  <c r="J63"/>
  <c r="P184"/>
  <c r="BK199"/>
  <c r="J199"/>
  <c r="J69"/>
  <c r="BK231"/>
  <c r="J231"/>
  <c r="J71"/>
  <c r="T260"/>
  <c r="T292"/>
  <c i="3" r="R91"/>
  <c r="R90"/>
  <c r="R89"/>
  <c r="T154"/>
  <c r="T185"/>
  <c i="4" r="BK108"/>
  <c r="J108"/>
  <c r="J63"/>
  <c i="2" r="BK144"/>
  <c r="J144"/>
  <c r="J64"/>
  <c r="P175"/>
  <c r="P204"/>
  <c r="P241"/>
  <c r="P268"/>
  <c r="P289"/>
  <c i="3" r="R154"/>
  <c i="4" r="BK86"/>
  <c i="2" r="R99"/>
  <c r="P144"/>
  <c r="T175"/>
  <c r="T204"/>
  <c r="R241"/>
  <c r="R268"/>
  <c r="R289"/>
  <c i="3" r="P160"/>
  <c r="BK185"/>
  <c r="J185"/>
  <c r="J64"/>
  <c r="BK206"/>
  <c r="J206"/>
  <c r="J65"/>
  <c r="BK251"/>
  <c r="J251"/>
  <c r="J66"/>
  <c r="T251"/>
  <c r="T259"/>
  <c r="T258"/>
  <c i="4" r="R86"/>
  <c r="P108"/>
  <c i="2" r="P99"/>
  <c r="P98"/>
  <c r="T144"/>
  <c r="T184"/>
  <c r="R204"/>
  <c r="T241"/>
  <c r="T268"/>
  <c r="T289"/>
  <c i="3" r="P91"/>
  <c r="BK154"/>
  <c r="J154"/>
  <c r="J62"/>
  <c i="4" r="T86"/>
  <c r="R108"/>
  <c i="2" r="T99"/>
  <c r="T98"/>
  <c r="R144"/>
  <c r="R184"/>
  <c r="R199"/>
  <c r="R198"/>
  <c r="P231"/>
  <c r="BK260"/>
  <c r="J260"/>
  <c r="J73"/>
  <c r="BK292"/>
  <c r="J292"/>
  <c r="J77"/>
  <c i="3" r="T91"/>
  <c r="T90"/>
  <c r="T89"/>
  <c r="T160"/>
  <c r="P206"/>
  <c r="P251"/>
  <c r="P259"/>
  <c r="P258"/>
  <c i="4" r="P86"/>
  <c r="P85"/>
  <c r="P84"/>
  <c i="1" r="AU57"/>
  <c i="4" r="T108"/>
  <c r="BK101"/>
  <c r="J101"/>
  <c r="J62"/>
  <c i="2" r="BK195"/>
  <c r="J195"/>
  <c r="J67"/>
  <c i="4" r="BK119"/>
  <c r="J119"/>
  <c r="J64"/>
  <c i="3" r="BK276"/>
  <c r="J276"/>
  <c r="J69"/>
  <c i="4" r="F55"/>
  <c r="BE99"/>
  <c r="BE102"/>
  <c i="3" r="J91"/>
  <c r="J61"/>
  <c r="J259"/>
  <c r="J68"/>
  <c i="4" r="J52"/>
  <c r="BE91"/>
  <c r="BE95"/>
  <c r="BE113"/>
  <c r="E48"/>
  <c r="J81"/>
  <c r="BE109"/>
  <c r="F54"/>
  <c r="BE87"/>
  <c r="BE111"/>
  <c r="BE120"/>
  <c i="2" r="J99"/>
  <c r="J61"/>
  <c r="BK288"/>
  <c r="J288"/>
  <c r="J75"/>
  <c i="3" r="J83"/>
  <c r="BE96"/>
  <c r="BE211"/>
  <c r="BE252"/>
  <c r="BE266"/>
  <c r="BE274"/>
  <c r="BE277"/>
  <c r="F86"/>
  <c r="BE126"/>
  <c r="BE161"/>
  <c r="BE198"/>
  <c r="BE202"/>
  <c r="BE228"/>
  <c r="BE236"/>
  <c r="BE238"/>
  <c r="BE246"/>
  <c r="BE248"/>
  <c r="BE260"/>
  <c r="E79"/>
  <c r="J86"/>
  <c r="BE255"/>
  <c r="F54"/>
  <c r="BE100"/>
  <c r="BE110"/>
  <c r="BE137"/>
  <c r="BE158"/>
  <c r="BE194"/>
  <c r="BE213"/>
  <c r="BE220"/>
  <c r="BE222"/>
  <c r="BE262"/>
  <c r="BE151"/>
  <c r="BE155"/>
  <c r="BE226"/>
  <c r="BE117"/>
  <c r="BE140"/>
  <c r="BE165"/>
  <c r="BE176"/>
  <c r="BE181"/>
  <c r="BE186"/>
  <c r="BE190"/>
  <c r="BE207"/>
  <c r="BE232"/>
  <c r="BE233"/>
  <c r="BE234"/>
  <c r="BE240"/>
  <c r="BE242"/>
  <c r="BE244"/>
  <c r="BE92"/>
  <c r="BE119"/>
  <c i="2" r="E48"/>
  <c r="J52"/>
  <c r="F54"/>
  <c r="F55"/>
  <c r="J55"/>
  <c r="BE100"/>
  <c r="BE103"/>
  <c r="BE110"/>
  <c r="BE112"/>
  <c r="BE115"/>
  <c r="BE117"/>
  <c r="BE120"/>
  <c r="BE123"/>
  <c r="BE126"/>
  <c r="BE128"/>
  <c r="BE131"/>
  <c r="BE134"/>
  <c r="BE137"/>
  <c r="BE139"/>
  <c r="BE141"/>
  <c r="BE143"/>
  <c r="BE145"/>
  <c r="BE149"/>
  <c r="BE153"/>
  <c r="BE157"/>
  <c r="BE160"/>
  <c r="BE163"/>
  <c r="BE167"/>
  <c r="BE171"/>
  <c r="BE176"/>
  <c r="BE179"/>
  <c r="BE182"/>
  <c r="BE183"/>
  <c r="BE185"/>
  <c r="BE187"/>
  <c r="BE190"/>
  <c r="BE192"/>
  <c r="BE196"/>
  <c r="BE200"/>
  <c r="BE202"/>
  <c r="BE205"/>
  <c r="BE207"/>
  <c r="BE209"/>
  <c r="BE213"/>
  <c r="BE215"/>
  <c r="BE218"/>
  <c r="BE220"/>
  <c r="BE223"/>
  <c r="BE225"/>
  <c r="BE227"/>
  <c r="BE228"/>
  <c r="BE230"/>
  <c r="BE232"/>
  <c r="BE236"/>
  <c r="BE238"/>
  <c r="BE239"/>
  <c r="BE242"/>
  <c r="BE244"/>
  <c r="BE247"/>
  <c r="BE251"/>
  <c r="BE254"/>
  <c r="BE255"/>
  <c r="BE258"/>
  <c r="BE261"/>
  <c r="BE264"/>
  <c r="BE266"/>
  <c r="BE269"/>
  <c r="BE272"/>
  <c r="BE274"/>
  <c r="BE276"/>
  <c r="BE277"/>
  <c r="BE279"/>
  <c r="BE280"/>
  <c r="BE282"/>
  <c r="BE284"/>
  <c r="BE286"/>
  <c r="BE287"/>
  <c r="BE290"/>
  <c r="BE291"/>
  <c r="BE293"/>
  <c r="BE295"/>
  <c r="BE297"/>
  <c r="BE299"/>
  <c r="BE301"/>
  <c r="BE303"/>
  <c r="BE305"/>
  <c r="BE307"/>
  <c r="BE310"/>
  <c r="BE313"/>
  <c i="1" r="BA55"/>
  <c r="BC55"/>
  <c r="AW55"/>
  <c r="BB55"/>
  <c r="BD55"/>
  <c i="3" r="F34"/>
  <c i="1" r="BA56"/>
  <c i="4" r="F34"/>
  <c i="1" r="BA57"/>
  <c i="3" r="F35"/>
  <c i="1" r="BB56"/>
  <c i="4" r="F36"/>
  <c i="1" r="BC57"/>
  <c i="4" r="J34"/>
  <c i="1" r="AW57"/>
  <c i="3" r="F36"/>
  <c i="1" r="BC56"/>
  <c i="3" r="F37"/>
  <c i="1" r="BD56"/>
  <c i="3" r="J34"/>
  <c i="1" r="AW56"/>
  <c i="4" r="F37"/>
  <c i="1" r="BD57"/>
  <c i="4" r="F35"/>
  <c i="1" r="BB57"/>
  <c i="4" l="1" r="BK85"/>
  <c r="J85"/>
  <c r="J60"/>
  <c i="3" r="BK258"/>
  <c r="J258"/>
  <c r="J67"/>
  <c i="2" r="T288"/>
  <c i="3" r="P90"/>
  <c r="P89"/>
  <c i="1" r="AU56"/>
  <c i="4" r="R85"/>
  <c r="R84"/>
  <c i="2" r="P288"/>
  <c i="3" r="BK90"/>
  <c r="BK89"/>
  <c r="J89"/>
  <c i="2" r="P198"/>
  <c r="P97"/>
  <c i="1" r="AU55"/>
  <c i="2" r="R288"/>
  <c i="4" r="T85"/>
  <c r="T84"/>
  <c i="2" r="R98"/>
  <c r="R97"/>
  <c r="BK98"/>
  <c r="J98"/>
  <c r="J60"/>
  <c r="T198"/>
  <c i="4" r="J86"/>
  <c r="J61"/>
  <c i="2" r="BK198"/>
  <c r="J198"/>
  <c r="J68"/>
  <c i="4" r="F33"/>
  <c i="1" r="AZ57"/>
  <c i="2" r="F33"/>
  <c i="1" r="AZ55"/>
  <c r="BA54"/>
  <c r="W30"/>
  <c r="BC54"/>
  <c r="W32"/>
  <c i="3" r="J33"/>
  <c i="1" r="AV56"/>
  <c r="AT56"/>
  <c i="3" r="J30"/>
  <c i="1" r="AG56"/>
  <c i="3" r="F33"/>
  <c i="1" r="AZ56"/>
  <c r="BB54"/>
  <c r="W31"/>
  <c i="2" r="J33"/>
  <c i="1" r="AV55"/>
  <c r="AT55"/>
  <c i="4" r="J33"/>
  <c i="1" r="AV57"/>
  <c r="AT57"/>
  <c r="BD54"/>
  <c r="W33"/>
  <c i="2" l="1" r="T97"/>
  <c i="3" r="J59"/>
  <c i="4" r="BK84"/>
  <c r="J84"/>
  <c r="J59"/>
  <c i="2" r="BK97"/>
  <c r="J97"/>
  <c r="J59"/>
  <c i="3" r="J90"/>
  <c r="J60"/>
  <c r="J39"/>
  <c i="1" r="AN56"/>
  <c r="AX54"/>
  <c r="AU54"/>
  <c r="AY54"/>
  <c r="AZ54"/>
  <c r="W29"/>
  <c r="AW54"/>
  <c r="AK30"/>
  <c i="4" l="1" r="J30"/>
  <c i="1" r="AG57"/>
  <c r="AV54"/>
  <c r="AK29"/>
  <c i="2" r="J30"/>
  <c i="1" r="AG55"/>
  <c r="AN55"/>
  <c i="2" l="1" r="J39"/>
  <c i="4" r="J39"/>
  <c i="1" r="AN57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<sst xmlns="http://schemas.openxmlformats.org/spreadsheetml/2006/main">
  <si>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</si>
  <si>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</si>
  <si>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</si>
  <si>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</si>
  <si>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</si>
  <si>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{b29b9eec-2b7c-4d31-9c30-5f97cbf5dad2}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</si>
  <si>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</si>
  <si>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</si>
  <si>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</si>
  <si>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</si>
  <si>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</si>
  <si>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</si>
  <si>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</si>
  <si>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</si>
  <si>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2024-342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</si>
  <si>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</si>
  <si>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</si>
  <si>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Hala na posypový materiál pracoviště Králíky</t>
  </si>
  <si>
    <t>KSO:</t>
  </si>
  <si>
    <t/>
  </si>
  <si>
    <t>CC-CZ:</t>
  </si>
  <si>
    <t>Místo:</t>
  </si>
  <si>
    <t xml:space="preserve">parcela KN p. č. 1804/2 v k. ú. Králíky </t>
  </si>
  <si>
    <t>Datum:</t>
  </si>
  <si>
    <t>8. 6. 2024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</si>
  <si>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</si>
  <si>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</si>
  <si>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</si>
  <si>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</si>
  <si>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</si>
  <si>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</si>
  <si>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</si>
  <si>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05249031</t>
  </si>
  <si>
    <t>Komplex CR s.r.o.</t>
  </si>
  <si>
    <t>CZ05249031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</si>
  <si>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</si>
  <si>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</si>
  <si>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</si>
  <si>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</si>
  <si>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</si>
  <si>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</si>
  <si>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</si>
  <si>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</si>
  <si>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</si>
  <si>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</si>
  <si>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</si>
  <si>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</si>
  <si>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</si>
  <si>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</si>
  <si>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</si>
  <si>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</si>
  <si>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</si>
  <si>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</si>
  <si>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</si>
  <si>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</si>
  <si>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</si>
  <si>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</si>
  <si>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</si>
  <si>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</si>
  <si>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</si>
  <si>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</si>
  <si>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</si>
  <si>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</si>
  <si>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</si>
  <si>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</si>
  <si>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</si>
  <si>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</si>
  <si>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</si>
  <si>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</si>
  <si>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</si>
  <si>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</si>
  <si>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</si>
  <si>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</si>
  <si>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</si>
  <si>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</si>
  <si>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</si>
  <si>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</si>
  <si>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</si>
  <si>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</si>
  <si>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</si>
  <si>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Hala na posypový materiál</t>
  </si>
  <si>
    <t>STA</t>
  </si>
  <si>
    <t>1</t>
  </si>
  <si>
    <t>{67168e81-dd1d-4552-ab4e-df8c68891f59}</t>
  </si>
  <si>
    <t>2</t>
  </si>
  <si>
    <t>SO 02</t>
  </si>
  <si>
    <t>Venkovní kanalizace</t>
  </si>
  <si>
    <t>{e5218522-a129-44fd-a8f9-280e2d5ceb8e}</t>
  </si>
  <si>
    <t>VRN</t>
  </si>
  <si>
    <t>Vedlejší a ostatní rozpočtové náklady</t>
  </si>
  <si>
    <t>{d8b4ff19-5d5c-48ac-96f4-2b0b0a8ad490}</t>
  </si>
  <si>
    <t>KRYCÍ LIST SOUPISU PRACÍ</t>
  </si>
  <si>
    <t>Objekt:</t>
  </si>
  <si>
    <t>SO 01 - Hala na posypový materiál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</si>
  <si>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</si>
  <si>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</si>
  <si>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</si>
  <si>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</si>
  <si>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</si>
  <si>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</si>
  <si>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</si>
  <si>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</si>
  <si>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</si>
  <si>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</si>
  <si>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</si>
  <si>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</si>
  <si>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</si>
  <si>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</si>
  <si>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</si>
  <si>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</si>
  <si>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</si>
  <si>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</si>
  <si>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</si>
  <si>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</si>
  <si>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</si>
  <si>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</si>
  <si>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</si>
  <si>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</si>
  <si>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</si>
  <si>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</si>
  <si>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</si>
  <si>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</si>
  <si>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</si>
  <si>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</si>
  <si>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</si>
  <si>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</si>
  <si>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</si>
  <si>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</si>
  <si>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</si>
  <si>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</si>
  <si>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</si>
  <si>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</si>
  <si>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</si>
  <si>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</si>
  <si>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</si>
  <si>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</si>
  <si>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m2</t>
  </si>
  <si>
    <t>CS ÚRS 2024 01</t>
  </si>
  <si>
    <t>4</t>
  </si>
  <si>
    <t>-1995459214</t>
  </si>
  <si>
    <t>Online PSC</t>
  </si>
  <si>
    <t>https://podminky.urs.cz/item/CS_URS_2024_01/113107243</t>
  </si>
  <si>
    <t>VV</t>
  </si>
  <si>
    <t>19,5*28</t>
  </si>
  <si>
    <t>131351104</t>
  </si>
  <si>
    <t>Hloubení nezapažených jam a zářezů strojně s urovnáním dna do předepsaného profilu a spádu v hornině třídy těžitelnosti II skupiny 4 přes 100 do 500 m3</t>
  </si>
  <si>
    <t>m3</t>
  </si>
  <si>
    <t>2079838898</t>
  </si>
  <si>
    <t>https://podminky.urs.cz/item/CS_URS_2024_01/131351104</t>
  </si>
  <si>
    <t>plocha</t>
  </si>
  <si>
    <t>(28*19,5)*0,8</t>
  </si>
  <si>
    <t>hlavy pilot</t>
  </si>
  <si>
    <t>18*2,8</t>
  </si>
  <si>
    <t>Součet</t>
  </si>
  <si>
    <t>3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</si>
  <si>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</si>
  <si>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</si>
  <si>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1445023904</t>
  </si>
  <si>
    <t>https://podminky.urs.cz/item/CS_URS_2024_01/162351124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</si>
  <si>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</si>
  <si>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</si>
  <si>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762701009</t>
  </si>
  <si>
    <t>https://podminky.urs.cz/item/CS_URS_2024_01/162751139</t>
  </si>
  <si>
    <t>380*24 'Přepočtené koeficientem množství</t>
  </si>
  <si>
    <t>5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</si>
  <si>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</si>
  <si>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</si>
  <si>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1265756622</t>
  </si>
  <si>
    <t>https://podminky.urs.cz/item/CS_URS_2024_01/175151201</t>
  </si>
  <si>
    <t>6</t>
  </si>
  <si>
    <t>182151112</t>
  </si>
  <si>
    <t>Svahování trvalých svahů do projektovaných profilů strojně s potřebným přemístěním výkopku při svahování v zářezech v hornině třídy těžitelnosti II, skupiny 4 a 5</t>
  </si>
  <si>
    <t>1357293307</t>
  </si>
  <si>
    <t>https://podminky.urs.cz/item/CS_URS_2024_01/182151112</t>
  </si>
  <si>
    <t>Zakládání</t>
  </si>
  <si>
    <t>7</t>
  </si>
  <si>
    <t>226212613</t>
  </si>
  <si>
    <t>Velkoprofilové vrty náběrovým vrtáním svislé zapažené ocelovými pažnicemi průměru přes 650 do 850 mm, v hl od 0 do 10 m v hornině tř. III</t>
  </si>
  <si>
    <t>m</t>
  </si>
  <si>
    <t>1432630474</t>
  </si>
  <si>
    <t>https://podminky.urs.cz/item/CS_URS_2024_01/226212613</t>
  </si>
  <si>
    <t>12*8+6*8</t>
  </si>
  <si>
    <t>8</t>
  </si>
  <si>
    <t>231212113</t>
  </si>
  <si>
    <t>Zřízení výplně pilot zapažených s vytažením pažnic z vrtu svislých z betonu železového, v hl od 0 do 10 m, při průměru piloty přes 650 do 1250 mm</t>
  </si>
  <si>
    <t>-1473818683</t>
  </si>
  <si>
    <t>https://podminky.urs.cz/item/CS_URS_2024_01/231212113</t>
  </si>
  <si>
    <t>(12*8+6*8)*1,1</t>
  </si>
  <si>
    <t>9</t>
  </si>
  <si>
    <t>M</t>
  </si>
  <si>
    <t>58932937</t>
  </si>
  <si>
    <t>beton C 25/30 X0,XC1-4,XD1-2,XA1-2,XF1 kamenivo frakce 0/22</t>
  </si>
  <si>
    <t>-930570168</t>
  </si>
  <si>
    <t>158,4*1,1 'Přepočtené koeficientem množství</t>
  </si>
  <si>
    <t>10</t>
  </si>
  <si>
    <t>231611114</t>
  </si>
  <si>
    <t>Výztuž pilot betonovaných do země z oceli 10 505 (R)</t>
  </si>
  <si>
    <t>t</t>
  </si>
  <si>
    <t>1206124531</t>
  </si>
  <si>
    <t>https://podminky.urs.cz/item/CS_URS_2024_01/231611114</t>
  </si>
  <si>
    <t>(8*8*(2,46/1000)+27*2,5*0,617/1000)*18*1,05</t>
  </si>
  <si>
    <t>11</t>
  </si>
  <si>
    <t>273313911</t>
  </si>
  <si>
    <t>Základy z betonu prostého desky z betonu kamenem neprokládaného tř. C 30/37</t>
  </si>
  <si>
    <t>1282134018</t>
  </si>
  <si>
    <t>https://podminky.urs.cz/item/CS_URS_2024_01/273313911</t>
  </si>
  <si>
    <t>((19*27,4)-(5,9*22,5*2))*1,03*0,2</t>
  </si>
  <si>
    <t>273351121</t>
  </si>
  <si>
    <t>Bednění základů desek zřízení</t>
  </si>
  <si>
    <t>-1720484681</t>
  </si>
  <si>
    <t>https://podminky.urs.cz/item/CS_URS_2024_01/273351121</t>
  </si>
  <si>
    <t>27*2*0,8+19*2*0,8</t>
  </si>
  <si>
    <t>13</t>
  </si>
  <si>
    <t>273351122</t>
  </si>
  <si>
    <t>Bednění základů desek odstranění</t>
  </si>
  <si>
    <t>242568338</t>
  </si>
  <si>
    <t>https://podminky.urs.cz/item/CS_URS_2024_01/273351122</t>
  </si>
  <si>
    <t>14</t>
  </si>
  <si>
    <t>R002</t>
  </si>
  <si>
    <t>Základové kalichové patky dle PD vč. bednění</t>
  </si>
  <si>
    <t>kus</t>
  </si>
  <si>
    <t>422929104</t>
  </si>
  <si>
    <t>Svislé a kompletní konstrukce</t>
  </si>
  <si>
    <t>15</t>
  </si>
  <si>
    <t>R003</t>
  </si>
  <si>
    <t>Prefabrikovaná konstrukce haly (sloupy, vazníky, vaznice) dle PD; doprava, dílenská, realizační a montážní dokumentace; montáž</t>
  </si>
  <si>
    <t>soubor</t>
  </si>
  <si>
    <t>-1504120429</t>
  </si>
  <si>
    <t>https://podminky.urs.cz/item/CS_URS_2024_01/R003</t>
  </si>
  <si>
    <t>16</t>
  </si>
  <si>
    <t>R004</t>
  </si>
  <si>
    <t xml:space="preserve">Opěrné stěny Grefa dle výkresové části PD a výkresu D.1.1.9; doprava, výrobní, realizační a montážní dokumentace; montáž </t>
  </si>
  <si>
    <t>665067445</t>
  </si>
  <si>
    <t>Komunikace pozemní</t>
  </si>
  <si>
    <t>17</t>
  </si>
  <si>
    <t>564871116</t>
  </si>
  <si>
    <t>Podklad ze štěrkodrti ŠD s rozprostřením a zhutněním plochy přes 100 m2, po zhutnění tl. 300 mm</t>
  </si>
  <si>
    <t>582928225</t>
  </si>
  <si>
    <t>https://podminky.urs.cz/item/CS_URS_2024_01/564871116</t>
  </si>
  <si>
    <t>19*27,4</t>
  </si>
  <si>
    <t>520,6*2 'Přepočtené koeficientem množství</t>
  </si>
  <si>
    <t>18</t>
  </si>
  <si>
    <t>565145101</t>
  </si>
  <si>
    <t>Asfaltový beton vrstva podkladní ACP 16 (obalované kamenivo střednězrnné - OKS) s rozprostřením a zhutněním v pruhu šířky do 1,5 m, po zhutnění tl. 60 mm</t>
  </si>
  <si>
    <t>-12282443</t>
  </si>
  <si>
    <t>https://podminky.urs.cz/item/CS_URS_2024_01/565145101</t>
  </si>
  <si>
    <t>terénní úpravy před halou, dl. 18,00 m, š. 3,00 m</t>
  </si>
  <si>
    <t>18,00*3,00</t>
  </si>
  <si>
    <t>19</t>
  </si>
  <si>
    <t>567120114</t>
  </si>
  <si>
    <t>Podklad ze směsi stmelené cementem SC bez dilatačních spár, s rozprostřením a zhutněním SC C 1,5/2,0 (SC II), po zhutnění tl. 150 mm</t>
  </si>
  <si>
    <t>1888675265</t>
  </si>
  <si>
    <t>https://podminky.urs.cz/item/CS_URS_2024_01/567120114</t>
  </si>
  <si>
    <t>20</t>
  </si>
  <si>
    <t>567121114</t>
  </si>
  <si>
    <t>Podklad ze směsi stmelené cementem SC bez dilatačních spár, s rozprostřením a zhutněním SC C 3/4 (SC I), po zhutnění tl. 150 mm</t>
  </si>
  <si>
    <t>-1841738434</t>
  </si>
  <si>
    <t>https://podminky.urs.cz/item/CS_URS_2024_01/567121114</t>
  </si>
  <si>
    <t>5,9*22,5*2*1,03</t>
  </si>
  <si>
    <t>572340112</t>
  </si>
  <si>
    <t>Vyspravení krytu komunikací po překopech inženýrských sítí plochy do 15 m2 asfaltovým betonem ACO (AB), po zhutnění tl. přes 50 do 70 mm</t>
  </si>
  <si>
    <t>785947161</t>
  </si>
  <si>
    <t>https://podminky.urs.cz/item/CS_URS_2024_01/572340112</t>
  </si>
  <si>
    <t>0,3*37</t>
  </si>
  <si>
    <t>22</t>
  </si>
  <si>
    <t>573211109</t>
  </si>
  <si>
    <t>Postřik spojovací PS bez posypu kamenivem z asfaltu silničního, v množství 0,50 kg/m2</t>
  </si>
  <si>
    <t>-1444483725</t>
  </si>
  <si>
    <t>https://podminky.urs.cz/item/CS_URS_2024_01/573211109</t>
  </si>
  <si>
    <t>23</t>
  </si>
  <si>
    <t>573211111</t>
  </si>
  <si>
    <t>Postřik spojovací PS bez posypu kamenivem z asfaltu silničního, v množství 0,60 kg/m2</t>
  </si>
  <si>
    <t>-1979456735</t>
  </si>
  <si>
    <t>https://podminky.urs.cz/item/CS_URS_2024_01/573211111</t>
  </si>
  <si>
    <t>24</t>
  </si>
  <si>
    <t>577134111</t>
  </si>
  <si>
    <t>Asfaltový beton vrstva obrusná ACO 11 (ABS) s rozprostřením a se zhutněním z nemodifikovaného asfaltu v pruhu šířky do 3 m tř. I (ACO 11+), po zhutnění tl. 40 mm</t>
  </si>
  <si>
    <t>-1996954203</t>
  </si>
  <si>
    <t>https://podminky.urs.cz/item/CS_URS_2024_01/577134111</t>
  </si>
  <si>
    <t>Ostatní konstrukce a práce, bourání</t>
  </si>
  <si>
    <t>25</t>
  </si>
  <si>
    <t>919726123</t>
  </si>
  <si>
    <t>Geotextilie netkaná pro ochranu, separaci nebo filtraci měrná hmotnost přes 300 do 500 g/m2</t>
  </si>
  <si>
    <t>-670169181</t>
  </si>
  <si>
    <t>https://podminky.urs.cz/item/CS_URS_2024_01/919726123</t>
  </si>
  <si>
    <t>19*27,4*1,1</t>
  </si>
  <si>
    <t>26</t>
  </si>
  <si>
    <t>919735113</t>
  </si>
  <si>
    <t>Řezání stávajícího živičného krytu nebo podkladu hloubky přes 100 do 150 mm</t>
  </si>
  <si>
    <t>-2043415083</t>
  </si>
  <si>
    <t>https://podminky.urs.cz/item/CS_URS_2024_01/919735113</t>
  </si>
  <si>
    <t>(28+19,5)*2</t>
  </si>
  <si>
    <t>27</t>
  </si>
  <si>
    <t>R006</t>
  </si>
  <si>
    <t>Řezání dilatačních spár, úprava, vložka, zálivka</t>
  </si>
  <si>
    <t>1528861619</t>
  </si>
  <si>
    <t>28</t>
  </si>
  <si>
    <t>R010</t>
  </si>
  <si>
    <t xml:space="preserve">Lešení </t>
  </si>
  <si>
    <t>808309795</t>
  </si>
  <si>
    <t>997</t>
  </si>
  <si>
    <t>Přesun sutě</t>
  </si>
  <si>
    <t>29</t>
  </si>
  <si>
    <t>997221571</t>
  </si>
  <si>
    <t>Vodorovná doprava vybouraných hmot bez naložení, ale se složením a s hrubým urovnáním na vzdálenost do 1 km</t>
  </si>
  <si>
    <t>-777475667</t>
  </si>
  <si>
    <t>https://podminky.urs.cz/item/CS_URS_2024_01/997221571</t>
  </si>
  <si>
    <t>30</t>
  </si>
  <si>
    <t>997221579</t>
  </si>
  <si>
    <t>Vodorovná doprava vybouraných hmot bez naložení, ale se složením a s hrubým urovnáním na vzdálenost Příplatek k ceně za každý další započatý 1 km přes 1 km</t>
  </si>
  <si>
    <t>649440515</t>
  </si>
  <si>
    <t>https://podminky.urs.cz/item/CS_URS_2024_01/997221579</t>
  </si>
  <si>
    <t>172,536*24 'Přepočtené koeficientem množství</t>
  </si>
  <si>
    <t>31</t>
  </si>
  <si>
    <t>997221645</t>
  </si>
  <si>
    <t>Poplatek za uložení stavebního odpadu na skládce (skládkovné) asfaltového bez obsahu dehtu zatříděného do Katalogu odpadů pod kódem 17 03 02</t>
  </si>
  <si>
    <t>-1354750321</t>
  </si>
  <si>
    <t>https://podminky.urs.cz/item/CS_URS_2024_01/997221645</t>
  </si>
  <si>
    <t>32</t>
  </si>
  <si>
    <t>997221655</t>
  </si>
  <si>
    <t>Poplatek za uložení stavebního odpadu na skládce (skládkovné) zeminy a kamení zatříděného do Katalogu odpadů pod kódem 17 05 04</t>
  </si>
  <si>
    <t>550554108</t>
  </si>
  <si>
    <t>https://podminky.urs.cz/item/CS_URS_2024_01/997221655</t>
  </si>
  <si>
    <t>380</t>
  </si>
  <si>
    <t>998</t>
  </si>
  <si>
    <t>Přesun hmot</t>
  </si>
  <si>
    <t>33</t>
  </si>
  <si>
    <t>998014011</t>
  </si>
  <si>
    <t>Přesun hmot pro budovy a haly občanské výstavby, bydlení, výrobu a služby s nosnou svislou konstrukcí montovanou z dílců betonových plošných nebo tyčových s jakýmkoliv obvodovým pláštěm kromě vyzdívaného, i bez pláště vodorovná dopravní vzdálenost do 100 m, pro budovy a haly jednopodlažní</t>
  </si>
  <si>
    <t>1689199607</t>
  </si>
  <si>
    <t>https://podminky.urs.cz/item/CS_URS_2024_01/998014011</t>
  </si>
  <si>
    <t>PSV</t>
  </si>
  <si>
    <t>Práce a dodávky PSV</t>
  </si>
  <si>
    <t>721</t>
  </si>
  <si>
    <t>Zdravotechnika - vnitřní kanalizace</t>
  </si>
  <si>
    <t>34</t>
  </si>
  <si>
    <t>721242106</t>
  </si>
  <si>
    <t>Lapače střešních splavenin polypropylenové (PP) se svislým odtokem DN 125</t>
  </si>
  <si>
    <t>1108664895</t>
  </si>
  <si>
    <t>https://podminky.urs.cz/item/CS_URS_2024_01/721242106</t>
  </si>
  <si>
    <t>35</t>
  </si>
  <si>
    <t>998721101</t>
  </si>
  <si>
    <t>Přesun hmot pro vnitřní kanalizaci stanovený z hmotnosti přesunovaného materiálu vodorovná dopravní vzdálenost do 50 m základní v objektech výšky do 6 m</t>
  </si>
  <si>
    <t>1730262316</t>
  </si>
  <si>
    <t>https://podminky.urs.cz/item/CS_URS_2024_01/998721101</t>
  </si>
  <si>
    <t>741</t>
  </si>
  <si>
    <t>Elektroinstalace - silnoproud</t>
  </si>
  <si>
    <t>36</t>
  </si>
  <si>
    <t>741122145</t>
  </si>
  <si>
    <t>Montáž kabelů měděných bez ukončení uložených v trubkách zatažených plných kulatých nebo bezhalogenových (např. CYKY) počtu a průřezu žil 5x16 mm2</t>
  </si>
  <si>
    <t>267801012</t>
  </si>
  <si>
    <t>https://podminky.urs.cz/item/CS_URS_2024_01/741122145</t>
  </si>
  <si>
    <t>37</t>
  </si>
  <si>
    <t>34113035</t>
  </si>
  <si>
    <t>kabel instalační jádro Cu plné izolace PVC plášť PVC 450/750V (CYKY) 5x16mm2</t>
  </si>
  <si>
    <t>-154968708</t>
  </si>
  <si>
    <t>42*1,15 'Přepočtené koeficientem množství</t>
  </si>
  <si>
    <t>38</t>
  </si>
  <si>
    <t>741410022</t>
  </si>
  <si>
    <t>Montáž uzemňovacího vedení s upevněním, propojením a připojením pomocí svorek v zemi s izolací spojů pásku průřezu do 120 mm2 v průmyslové výstavbě</t>
  </si>
  <si>
    <t>677739379</t>
  </si>
  <si>
    <t>https://podminky.urs.cz/item/CS_URS_2024_01/741410022</t>
  </si>
  <si>
    <t>(26,61+18,21)*2*1,1</t>
  </si>
  <si>
    <t>39</t>
  </si>
  <si>
    <t>1000151520</t>
  </si>
  <si>
    <t>Fezn pásek KOVO 21708 Pásek 30/4 FeZn</t>
  </si>
  <si>
    <t>kg</t>
  </si>
  <si>
    <t>2031168487</t>
  </si>
  <si>
    <t>98,604*1,15 'Přepočtené koeficientem množství</t>
  </si>
  <si>
    <t>40</t>
  </si>
  <si>
    <t>741410042</t>
  </si>
  <si>
    <t>Montáž uzemňovacího vedení s upevněním, propojením a připojením pomocí svorek v zemi s izolací spojů drátu nebo lana Ø do 10 mm v průmyslové výstavbě</t>
  </si>
  <si>
    <t>-1326954817</t>
  </si>
  <si>
    <t>https://podminky.urs.cz/item/CS_URS_2024_01/741410042</t>
  </si>
  <si>
    <t>7*3</t>
  </si>
  <si>
    <t>41</t>
  </si>
  <si>
    <t>35441073</t>
  </si>
  <si>
    <t>drát D 10mm FeZn</t>
  </si>
  <si>
    <t>-113394904</t>
  </si>
  <si>
    <t>21*0,7 'Přepočtené koeficientem množství</t>
  </si>
  <si>
    <t>42</t>
  </si>
  <si>
    <t>741420001</t>
  </si>
  <si>
    <t>Montáž hromosvodného vedení svodových drátů nebo lan s podpěrami, Ø do 10 mm</t>
  </si>
  <si>
    <t>988572504</t>
  </si>
  <si>
    <t>https://podminky.urs.cz/item/CS_URS_2024_01/741420001</t>
  </si>
  <si>
    <t>(9*6+9,5*6+27)*1,1</t>
  </si>
  <si>
    <t>43</t>
  </si>
  <si>
    <t>35442141</t>
  </si>
  <si>
    <t>drát D 8mm AlMgSi polotvrdý</t>
  </si>
  <si>
    <t>77395023</t>
  </si>
  <si>
    <t>151,8*0,15 'Přepočtené koeficientem množství</t>
  </si>
  <si>
    <t>44</t>
  </si>
  <si>
    <t>741430004</t>
  </si>
  <si>
    <t>Montáž jímacích tyčí délky do 3 m, na střešní hřeben</t>
  </si>
  <si>
    <t>-325474277</t>
  </si>
  <si>
    <t>https://podminky.urs.cz/item/CS_URS_2024_01/741430004</t>
  </si>
  <si>
    <t>45</t>
  </si>
  <si>
    <t>35442151</t>
  </si>
  <si>
    <t>tyč jímací s rovným koncem 16/10 1500 (500/1000)mm AlMgSi</t>
  </si>
  <si>
    <t>-311364711</t>
  </si>
  <si>
    <t>46</t>
  </si>
  <si>
    <t>998741102</t>
  </si>
  <si>
    <t>Přesun hmot pro silnoproud stanovený z hmotnosti přesunovaného materiálu vodorovná dopravní vzdálenost do 50 m základní v objektech výšky přes 6 do 12 m</t>
  </si>
  <si>
    <t>2065837569</t>
  </si>
  <si>
    <t>https://podminky.urs.cz/item/CS_URS_2024_01/998741102</t>
  </si>
  <si>
    <t>47</t>
  </si>
  <si>
    <t>R009</t>
  </si>
  <si>
    <t>hromosvodové svorky, podpěry vedení, doplňkový materiál</t>
  </si>
  <si>
    <t>1437210350</t>
  </si>
  <si>
    <t>762</t>
  </si>
  <si>
    <t>Konstrukce tesařské</t>
  </si>
  <si>
    <t>48</t>
  </si>
  <si>
    <t>762713110</t>
  </si>
  <si>
    <t>Montáž prostorových vázaných konstrukcí z řeziva hraněného nebo polohraněného průřezové plochy do 120 cm2</t>
  </si>
  <si>
    <t>155403587</t>
  </si>
  <si>
    <t>https://podminky.urs.cz/item/CS_URS_2024_01/762713110</t>
  </si>
  <si>
    <t>rošt fasády</t>
  </si>
  <si>
    <t>26,61*2*7+18,21*2*7</t>
  </si>
  <si>
    <t>49</t>
  </si>
  <si>
    <t>60512125</t>
  </si>
  <si>
    <t>hranol stavební řezivo průřezu do 120cm2 do dl 6m</t>
  </si>
  <si>
    <t>228632023</t>
  </si>
  <si>
    <t>7,028*1,05 'Přepočtené koeficientem množství</t>
  </si>
  <si>
    <t>50</t>
  </si>
  <si>
    <t>762795000_NER</t>
  </si>
  <si>
    <t>Spojovací prostředky prostorových vázaných konstrukcí hřebíky, svorníky, fixační prkna_nerez A4</t>
  </si>
  <si>
    <t>1731702718</t>
  </si>
  <si>
    <t>51</t>
  </si>
  <si>
    <t>998762102</t>
  </si>
  <si>
    <t>Přesun hmot pro konstrukce tesařské stanovený z hmotnosti přesunovaného materiálu vodorovná dopravní vzdálenost do 50 m základní v objektech výšky přes 6 do 12 m</t>
  </si>
  <si>
    <t>1087340927</t>
  </si>
  <si>
    <t>https://podminky.urs.cz/item/CS_URS_2024_01/998762102</t>
  </si>
  <si>
    <t>764</t>
  </si>
  <si>
    <t>Konstrukce klempířské</t>
  </si>
  <si>
    <t>52</t>
  </si>
  <si>
    <t>764221406</t>
  </si>
  <si>
    <t>Oplechování střešních prvků z hliníkového plechu hřebene větraného, včetně větrací mřížky rš 500 mm</t>
  </si>
  <si>
    <t>479397335</t>
  </si>
  <si>
    <t>https://podminky.urs.cz/item/CS_URS_2024_01/764221406</t>
  </si>
  <si>
    <t>53</t>
  </si>
  <si>
    <t>764222404</t>
  </si>
  <si>
    <t>Oplechování střešních prvků z hliníkového plechu štítu závětrnou lištou rš 330 mm</t>
  </si>
  <si>
    <t>964040007</t>
  </si>
  <si>
    <t>https://podminky.urs.cz/item/CS_URS_2024_01/764222404</t>
  </si>
  <si>
    <t>9,5*4</t>
  </si>
  <si>
    <t>54</t>
  </si>
  <si>
    <t>764222433</t>
  </si>
  <si>
    <t>Oplechování střešních prvků z hliníkového plechu okapu okapovým plechem střechy rovné rš 250 mm</t>
  </si>
  <si>
    <t>-1952443856</t>
  </si>
  <si>
    <t>https://podminky.urs.cz/item/CS_URS_2024_01/764222433</t>
  </si>
  <si>
    <t xml:space="preserve">okapnička K5 </t>
  </si>
  <si>
    <t>89,64*1,03</t>
  </si>
  <si>
    <t>55</t>
  </si>
  <si>
    <t>764521404</t>
  </si>
  <si>
    <t>Žlab podokapní z hliníkového plechu včetně háků a čel půlkruhový rš 330 mm</t>
  </si>
  <si>
    <t>-815410749</t>
  </si>
  <si>
    <t>https://podminky.urs.cz/item/CS_URS_2024_01/764521404</t>
  </si>
  <si>
    <t>26,8*2</t>
  </si>
  <si>
    <t>56</t>
  </si>
  <si>
    <t>764521444_R</t>
  </si>
  <si>
    <t>Žlab podokapní z hliníkového plechu včetně háků a čel kotlík oválný (trychtýřový), rš žlabu/průměr svodu 330/120 mm</t>
  </si>
  <si>
    <t>-154406002</t>
  </si>
  <si>
    <t>57</t>
  </si>
  <si>
    <t>764528423</t>
  </si>
  <si>
    <t>Svod z hliníkového plechu včetně objímek, kolen a odskoků kruhový, průměru 120 mm</t>
  </si>
  <si>
    <t>974396147</t>
  </si>
  <si>
    <t>https://podminky.urs.cz/item/CS_URS_2024_01/764528423</t>
  </si>
  <si>
    <t>9*6</t>
  </si>
  <si>
    <t>58</t>
  </si>
  <si>
    <t>998764102</t>
  </si>
  <si>
    <t>Přesun hmot pro konstrukce klempířské stanovený z hmotnosti přesunovaného materiálu vodorovná dopravní vzdálenost do 50 m základní v objektech výšky přes 6 do 12 m</t>
  </si>
  <si>
    <t>-240088632</t>
  </si>
  <si>
    <t>https://podminky.urs.cz/item/CS_URS_2024_01/998764102</t>
  </si>
  <si>
    <t>766</t>
  </si>
  <si>
    <t>Konstrukce truhlářské</t>
  </si>
  <si>
    <t>59</t>
  </si>
  <si>
    <t>766412224</t>
  </si>
  <si>
    <t>Montáž obložení stěn palubkami na pero a drážku plochy přes 5 m2 modřínovými, šířky přes 100 mm</t>
  </si>
  <si>
    <t>-1468650983</t>
  </si>
  <si>
    <t>https://podminky.urs.cz/item/CS_URS_2024_01/766412224</t>
  </si>
  <si>
    <t>26,61*6,26*2+121,7+112</t>
  </si>
  <si>
    <t>60</t>
  </si>
  <si>
    <t>RMAT0001</t>
  </si>
  <si>
    <t>palubky obkaldové sibiřský modřín profil Rombus 28/150 jakost A/B</t>
  </si>
  <si>
    <t>-996195576</t>
  </si>
  <si>
    <t>566,857*1,1 'Přepočtené koeficientem množství</t>
  </si>
  <si>
    <t>61</t>
  </si>
  <si>
    <t>998766102</t>
  </si>
  <si>
    <t>Přesun hmot pro konstrukce truhlářské stanovený z hmotnosti přesunovaného materiálu vodorovná dopravní vzdálenost do 50 m základní v objektech výšky přes 6 do 12 m</t>
  </si>
  <si>
    <t>-1183510505</t>
  </si>
  <si>
    <t>https://podminky.urs.cz/item/CS_URS_2024_01/998766102</t>
  </si>
  <si>
    <t>767</t>
  </si>
  <si>
    <t>Konstrukce zámečnické</t>
  </si>
  <si>
    <t>62</t>
  </si>
  <si>
    <t>767391207</t>
  </si>
  <si>
    <t>Montáž krytiny z tvarovaných plechů trapézových nebo vlnitých, uchycených šroubováním s předvrtáním</t>
  </si>
  <si>
    <t>1978171000</t>
  </si>
  <si>
    <t>https://podminky.urs.cz/item/CS_URS_2024_01/767391207</t>
  </si>
  <si>
    <t>26,8*9,3*2</t>
  </si>
  <si>
    <t>63</t>
  </si>
  <si>
    <t>STJ.TALZN40960075</t>
  </si>
  <si>
    <t>Trapézový plech SAT40N, aluzinek tl. plechu 0,75 mm</t>
  </si>
  <si>
    <t>-589229099</t>
  </si>
  <si>
    <t>498,48*1,133 'Přepočtené koeficientem množství</t>
  </si>
  <si>
    <t>64</t>
  </si>
  <si>
    <t>767651114</t>
  </si>
  <si>
    <t>Montáž vrat garážových nebo průmyslových sekčních zajížděcích pod strop, plochy přes 13 m2</t>
  </si>
  <si>
    <t>195983903</t>
  </si>
  <si>
    <t>https://podminky.urs.cz/item/CS_URS_2024_01/767651114</t>
  </si>
  <si>
    <t>65</t>
  </si>
  <si>
    <t>RMAT0002</t>
  </si>
  <si>
    <t>vrata sekční, průmyslová - Z1</t>
  </si>
  <si>
    <t>943552767</t>
  </si>
  <si>
    <t>66</t>
  </si>
  <si>
    <t>767881118</t>
  </si>
  <si>
    <t>Montáž záchytného systému proti pádu bodů samostatných nebo v systému s poddajným kotvícím vedením do trapézového plechu samořeznými vruty, motýlkovými a provlékacími příchytkami</t>
  </si>
  <si>
    <t>1439094970</t>
  </si>
  <si>
    <t>https://podminky.urs.cz/item/CS_URS_2024_01/767881118</t>
  </si>
  <si>
    <t>67</t>
  </si>
  <si>
    <t>70921312</t>
  </si>
  <si>
    <t>kotvicí bod pro trapézové hliníkové plechy dl 300mm</t>
  </si>
  <si>
    <t>49509057</t>
  </si>
  <si>
    <t>68</t>
  </si>
  <si>
    <t>767881161</t>
  </si>
  <si>
    <t>Montáž záchytného systému proti pádu nástavců určených k upevnění na sloupky nebo body v systému poddajného kotvícího vedení montáž lana uchycení lana k nástavcům</t>
  </si>
  <si>
    <t>291369852</t>
  </si>
  <si>
    <t>https://podminky.urs.cz/item/CS_URS_2024_01/767881161</t>
  </si>
  <si>
    <t>69</t>
  </si>
  <si>
    <t>31452201</t>
  </si>
  <si>
    <t>nerezové lano určené pro systémy s požadavkem na permanentní kotvicí vedení tl 8mm</t>
  </si>
  <si>
    <t>-1944074981</t>
  </si>
  <si>
    <t>53,6*1,1 'Přepočtené koeficientem množství</t>
  </si>
  <si>
    <t>70</t>
  </si>
  <si>
    <t>998767102</t>
  </si>
  <si>
    <t>Přesun hmot pro zámečnické konstrukce stanovený z hmotnosti přesunovaného materiálu vodorovná dopravní vzdálenost do 50 m základní v objektech výšky přes 6 do 12 m</t>
  </si>
  <si>
    <t>450766270</t>
  </si>
  <si>
    <t>https://podminky.urs.cz/item/CS_URS_2024_01/998767102</t>
  </si>
  <si>
    <t>71</t>
  </si>
  <si>
    <t>R007</t>
  </si>
  <si>
    <t>Výroba, dodávka a montáž nástěnného žebříku z kompozitů s ochrann. košem, kotveného do železobetonu, vč. kotev</t>
  </si>
  <si>
    <t>-2057656988</t>
  </si>
  <si>
    <t>72</t>
  </si>
  <si>
    <t>R008</t>
  </si>
  <si>
    <t>Nerezové profily pro kotvení roštu dřevěné fasády</t>
  </si>
  <si>
    <t>-681994908</t>
  </si>
  <si>
    <t>Práce a dodávky M</t>
  </si>
  <si>
    <t>21-M</t>
  </si>
  <si>
    <t>Elektromontáže</t>
  </si>
  <si>
    <t>73</t>
  </si>
  <si>
    <t>R001</t>
  </si>
  <si>
    <t>napojení elektro ve stávající rozvodně</t>
  </si>
  <si>
    <t>698238265</t>
  </si>
  <si>
    <t>74</t>
  </si>
  <si>
    <t>R011</t>
  </si>
  <si>
    <t>Dodávka a montáž svítidel, spínačů, rozvaděč HDR a napojení pohonu vrat dle PD</t>
  </si>
  <si>
    <t>-1017508692</t>
  </si>
  <si>
    <t>46-M</t>
  </si>
  <si>
    <t>Zemní práce při extr.mont.pracích</t>
  </si>
  <si>
    <t>75</t>
  </si>
  <si>
    <t>460010025</t>
  </si>
  <si>
    <t>Vytyčení trasy inženýrských sítí v zastavěném prostoru</t>
  </si>
  <si>
    <t>km</t>
  </si>
  <si>
    <t>-508488836</t>
  </si>
  <si>
    <t>https://podminky.urs.cz/item/CS_URS_2024_01/460010025</t>
  </si>
  <si>
    <t>76</t>
  </si>
  <si>
    <t>460171113</t>
  </si>
  <si>
    <t>Hloubení nezapažených kabelových rýh strojně včetně urovnání dna s přemístěním výkopku do vzdálenosti 3 m od okraje jámy nebo s naložením na dopravní prostředek šířky 35 cm hloubky 20 cm v hornině třídy těžitelnosti II skupiny 4</t>
  </si>
  <si>
    <t>191205826</t>
  </si>
  <si>
    <t>https://podminky.urs.cz/item/CS_URS_2024_01/460171113</t>
  </si>
  <si>
    <t>77</t>
  </si>
  <si>
    <t>460451113</t>
  </si>
  <si>
    <t>Zásyp kabelových rýh strojně s přemístěním sypaniny ze vzdálenosti do 10 m, s uložením výkopku ve vrstvách včetně zhutnění a urovnání povrchu šířky 35 cm hloubky 10 cm z horniny třídy těžitelnosti II skupiny 4</t>
  </si>
  <si>
    <t>877111758</t>
  </si>
  <si>
    <t>https://podminky.urs.cz/item/CS_URS_2024_01/460451113</t>
  </si>
  <si>
    <t>78</t>
  </si>
  <si>
    <t>460671111</t>
  </si>
  <si>
    <t>Výstražné prvky pro krytí kabelů včetně vyrovnání povrchu rýhy, rozvinutí a uložení fólie, šířky přes 10 do 20 cm</t>
  </si>
  <si>
    <t>1822982173</t>
  </si>
  <si>
    <t>https://podminky.urs.cz/item/CS_URS_2024_01/460671111</t>
  </si>
  <si>
    <t>79</t>
  </si>
  <si>
    <t>460791112</t>
  </si>
  <si>
    <t>Montáž trubek ochranných uložených volně do rýhy plastových tuhých, vnitřního průměru přes 32 do 50 mm</t>
  </si>
  <si>
    <t>1445965939</t>
  </si>
  <si>
    <t>https://podminky.urs.cz/item/CS_URS_2024_01/460791112</t>
  </si>
  <si>
    <t>80</t>
  </si>
  <si>
    <t>34571361</t>
  </si>
  <si>
    <t>trubka elektroinstalační HDPE tuhá dvouplášťová korugovaná D 41/50mm</t>
  </si>
  <si>
    <t>128</t>
  </si>
  <si>
    <t>-1257307968</t>
  </si>
  <si>
    <t>42*1,05 'Přepočtené koeficientem množství</t>
  </si>
  <si>
    <t>81</t>
  </si>
  <si>
    <t>460941222</t>
  </si>
  <si>
    <t>Vyplnění rýh vyplnění a omítnutí rýh ve stěnách hloubky přes 3 do 5 cm a šířky přes 5 do 7 cm</t>
  </si>
  <si>
    <t>134241004</t>
  </si>
  <si>
    <t>https://podminky.urs.cz/item/CS_URS_2024_01/460941222</t>
  </si>
  <si>
    <t>82</t>
  </si>
  <si>
    <t>468011143</t>
  </si>
  <si>
    <t>Odstranění podkladů nebo krytů komunikací včetně rozpojení na kusy a zarovnání styčné spáry ze živice, tloušťky přes 10 do 15 cm</t>
  </si>
  <si>
    <t>969598648</t>
  </si>
  <si>
    <t>https://podminky.urs.cz/item/CS_URS_2024_01/468011143</t>
  </si>
  <si>
    <t>37*0,3</t>
  </si>
  <si>
    <t>83</t>
  </si>
  <si>
    <t>468041123</t>
  </si>
  <si>
    <t>Řezání spár v podkladu nebo krytu živičném, tloušťky přes 10 do 15 cm</t>
  </si>
  <si>
    <t>756724464</t>
  </si>
  <si>
    <t>https://podminky.urs.cz/item/CS_URS_2024_01/468041123</t>
  </si>
  <si>
    <t>2*37</t>
  </si>
  <si>
    <t>84</t>
  </si>
  <si>
    <t>468101421</t>
  </si>
  <si>
    <t>Vysekání rýh pro montáž trubek a kabelů v cihelných zdech hloubky přes 3 do 5 cm a šířky do 5 cm</t>
  </si>
  <si>
    <t>1399104355</t>
  </si>
  <si>
    <t>https://podminky.urs.cz/item/CS_URS_2024_01/468101421</t>
  </si>
  <si>
    <t>SO 02 - Venkovní kanalizace</t>
  </si>
  <si>
    <t xml:space="preserve">HSV -  Práce a dodávky HSV</t>
  </si>
  <si>
    <t xml:space="preserve">    3 -  Svislé a kompletní konstrukce</t>
  </si>
  <si>
    <t xml:space="preserve">    4 - Vodorovné konstrukce</t>
  </si>
  <si>
    <t xml:space="preserve">    8 - Trubní vedení</t>
  </si>
  <si>
    <t xml:space="preserve"> Práce a dodávky HSV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</si>
  <si>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</si>
  <si>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</si>
  <si>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-1209805393</t>
  </si>
  <si>
    <t>https://podminky.urs.cz/item/CS_URS_2024_01/113107342</t>
  </si>
  <si>
    <t>dl. 45,00+49,50 m, š. 1,50 m</t>
  </si>
  <si>
    <t>(45,00+49,50)*1,50</t>
  </si>
  <si>
    <t>122151101</t>
  </si>
  <si>
    <t>Odkopávky a prokopávky nezapažené strojně v hornině třídy těžitelnosti I skupiny 1 a 2 do 20 m3</t>
  </si>
  <si>
    <t>-1131431081</t>
  </si>
  <si>
    <t>https://podminky.urs.cz/item/CS_URS_2024_01/122151101</t>
  </si>
  <si>
    <t>pro opevnění výusti, dl. 4,50 m, š. 1,50 m, tl. 0,40 m</t>
  </si>
  <si>
    <t>4,50*1,50*0,40</t>
  </si>
  <si>
    <t>132254104</t>
  </si>
  <si>
    <t>Hloubení zapažených rýh šířky do 800 mm strojně s urovnáním dna do předepsaného profilu a spádu v hornině třídy těžitelnosti I skupiny 3 přes 100 m3</t>
  </si>
  <si>
    <t>1071075196</t>
  </si>
  <si>
    <t>https://podminky.urs.cz/item/CS_URS_2024_01/132254104</t>
  </si>
  <si>
    <t>stoka A, dl. 51,00 m, š. 1,00 m, průměrná hl. 1,10 m</t>
  </si>
  <si>
    <t>51,00*1,00*1,10</t>
  </si>
  <si>
    <t>stoka A.1, dl. 49,50 m, š. 1,00 m, průměrná hl. 1,10 m</t>
  </si>
  <si>
    <t>49,50*1,00*1,10</t>
  </si>
  <si>
    <t>přípojky okapových svodů</t>
  </si>
  <si>
    <t>dl. 1,50 m, š. 0,60 m, hl. 1,10 m, 6 ks</t>
  </si>
  <si>
    <t>6*1,50*0,60*1,10</t>
  </si>
  <si>
    <t>151811131</t>
  </si>
  <si>
    <t>Zřízení pažicích boxů pro pažení a rozepření stěn rýh podzemního vedení hloubka výkopu do 4 m, šířka do 1,2 m</t>
  </si>
  <si>
    <t>255923463</t>
  </si>
  <si>
    <t>https://podminky.urs.cz/item/CS_URS_2024_01/151811131</t>
  </si>
  <si>
    <t>stoka A, dl. 51,00 m, průměrná hl. 1,10 m</t>
  </si>
  <si>
    <t>2*51,00*1,10</t>
  </si>
  <si>
    <t>stoka A.1, dl. 49,50 m, průměrná hl. 1,10 m</t>
  </si>
  <si>
    <t>2*49,50*1,10</t>
  </si>
  <si>
    <t>151811231</t>
  </si>
  <si>
    <t>Odstranění pažicích boxů pro pažení a rozepření stěn rýh podzemního vedení hloubka výkopu do 4 m, šířka do 1,2 m</t>
  </si>
  <si>
    <t>-72994236</t>
  </si>
  <si>
    <t>https://podminky.urs.cz/item/CS_URS_2024_01/151811231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</si>
  <si>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</si>
  <si>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</si>
  <si>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1440528941</t>
  </si>
  <si>
    <t>https://podminky.urs.cz/item/CS_URS_2024_01/162751117</t>
  </si>
  <si>
    <t>odkopávky a prokopávky</t>
  </si>
  <si>
    <t>2,70</t>
  </si>
  <si>
    <t>hloubení rýh</t>
  </si>
  <si>
    <t>116,49</t>
  </si>
  <si>
    <t>174101101</t>
  </si>
  <si>
    <t>Zásyp sypaninou z jakékoliv horniny strojně s uložením výkopku ve vrstvách se zhutněním jam, šachet, rýh nebo kolem objektů v těchto vykopávkách</t>
  </si>
  <si>
    <t>1150141908</t>
  </si>
  <si>
    <t>https://podminky.urs.cz/item/CS_URS_2024_01/174101101</t>
  </si>
  <si>
    <t>hloubka výkopu - tl. lože (0,10 m) - tl. obsypu (0,50 m) - tl. vozovky (0,20 m)</t>
  </si>
  <si>
    <t>51,00*1,00*(1,10-0,10-0,50-0,20)</t>
  </si>
  <si>
    <t>49,50*1,00*(1,10-0,10-0,50-0,20)</t>
  </si>
  <si>
    <t>6*1,50*0,60*(1,10-0,10-0,50-0,20)</t>
  </si>
  <si>
    <t>58344197</t>
  </si>
  <si>
    <t>štěrkodrť frakce 0/63</t>
  </si>
  <si>
    <t>-1530134736</t>
  </si>
  <si>
    <t>koeficient množství 1,80 t/m3</t>
  </si>
  <si>
    <t>1,80*31,77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</si>
  <si>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</si>
  <si>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</si>
  <si>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-1067244525</t>
  </si>
  <si>
    <t>https://podminky.urs.cz/item/CS_URS_2024_01/175151101</t>
  </si>
  <si>
    <t>tl. obsypu 0,50 m</t>
  </si>
  <si>
    <t>stoka A, dl. 51,00 m, š. 1,00 m</t>
  </si>
  <si>
    <t>51,00*1,00*0,50</t>
  </si>
  <si>
    <t>stoka A.1, dl. 49,50 m, š. 1,00 m</t>
  </si>
  <si>
    <t>49,50*1,00*0,50</t>
  </si>
  <si>
    <t>dl. 1,50 m, š. 0,60 m, 6 ks</t>
  </si>
  <si>
    <t>6*1,50*0,60*0,50</t>
  </si>
  <si>
    <t>58337310</t>
  </si>
  <si>
    <t>štěrkopísek frakce 0/4</t>
  </si>
  <si>
    <t>1740277326</t>
  </si>
  <si>
    <t>1,80*52,95</t>
  </si>
  <si>
    <t xml:space="preserve"> Svislé a kompletní konstrukce</t>
  </si>
  <si>
    <t>359901111</t>
  </si>
  <si>
    <t>Vyčištění stok jakékoliv výšky</t>
  </si>
  <si>
    <t>813137970</t>
  </si>
  <si>
    <t>https://podminky.urs.cz/item/CS_URS_2024_01/359901111</t>
  </si>
  <si>
    <t>51,00+49,50</t>
  </si>
  <si>
    <t>359901211</t>
  </si>
  <si>
    <t>Monitoring stok (kamerový systém) jakékoli výšky nová kanalizace</t>
  </si>
  <si>
    <t>486085947</t>
  </si>
  <si>
    <t>https://podminky.urs.cz/item/CS_URS_2024_01/359901211</t>
  </si>
  <si>
    <t>Vodorovné konstrukce</t>
  </si>
  <si>
    <t>451313521</t>
  </si>
  <si>
    <t>Podkladní vrstva z betonu prostého pod dlažbu se zvýšenými nároky na prostředí tl. přes 100 do 150 mm</t>
  </si>
  <si>
    <t>-532383304</t>
  </si>
  <si>
    <t>https://podminky.urs.cz/item/CS_URS_2024_01/451313521</t>
  </si>
  <si>
    <t>opevnění výusti, dl. 1,50 m, dl. 1,50 m</t>
  </si>
  <si>
    <t>1,50*1,50</t>
  </si>
  <si>
    <t>451572111</t>
  </si>
  <si>
    <t>Lože pod potrubí, stoky a drobné objekty v otevřeném výkopu z kameniva drobného těženého 0 až 4 mm</t>
  </si>
  <si>
    <t>-1141862987</t>
  </si>
  <si>
    <t>https://podminky.urs.cz/item/CS_URS_2024_01/451572111</t>
  </si>
  <si>
    <t>tl. lože 0,10 m</t>
  </si>
  <si>
    <t>51,00*1,00*0,10</t>
  </si>
  <si>
    <t>49,50*1,00*0,10</t>
  </si>
  <si>
    <t>6*1,50*0,60*0,10</t>
  </si>
  <si>
    <t>462512270</t>
  </si>
  <si>
    <t>Zához z lomového kamene neupraveného záhozového s proštěrkováním z terénu, hmotnosti jednotlivých kamenů do 200 kg</t>
  </si>
  <si>
    <t>1395168001</t>
  </si>
  <si>
    <t>https://podminky.urs.cz/item/CS_URS_2024_01/462512270</t>
  </si>
  <si>
    <t>kamenivo hmotnosti do 80 kg</t>
  </si>
  <si>
    <t>opevnění koryta vodního toku u výusti, dl. 3,00 m, š. 1,50 m, tl. 0,35 m</t>
  </si>
  <si>
    <t>3,00*1,50*0,35</t>
  </si>
  <si>
    <t>465512227</t>
  </si>
  <si>
    <t>Dlažba z lomového kamene lomařsky upraveného na sucho se zalitím spár cementovou maltou, tl. kamene 250 mm</t>
  </si>
  <si>
    <t>-259977905</t>
  </si>
  <si>
    <t>https://podminky.urs.cz/item/CS_URS_2024_01/465512227</t>
  </si>
  <si>
    <t>opevnění výusti, dl. 1,50 m, š. 1,50 m</t>
  </si>
  <si>
    <t>-1587603901</t>
  </si>
  <si>
    <t>oprava vozovky dl. 45,00+49,50 m, š. 1,00 m</t>
  </si>
  <si>
    <t>(45,00+49,50)*1,00</t>
  </si>
  <si>
    <t>777703534</t>
  </si>
  <si>
    <t>223672000</t>
  </si>
  <si>
    <t>-1186223839</t>
  </si>
  <si>
    <t>oprava vozovky dl. 45,00+49,50 m, š. 1,50 m</t>
  </si>
  <si>
    <t>-820909278</t>
  </si>
  <si>
    <t>Trubní vedení</t>
  </si>
  <si>
    <t>871270310</t>
  </si>
  <si>
    <t>Montáž kanalizačního potrubí z polypropylenu PP hladkého plnostěnného SN 10 DN 125</t>
  </si>
  <si>
    <t>816532709</t>
  </si>
  <si>
    <t>https://podminky.urs.cz/item/CS_URS_2024_01/871270310</t>
  </si>
  <si>
    <t>přípojky okapových svodů, dl. 1,50 m, 6 ks</t>
  </si>
  <si>
    <t>6*1,50</t>
  </si>
  <si>
    <t>28617002</t>
  </si>
  <si>
    <t>trubka kanalizační PP plnostěnná třívrstvá DN 125x1000mm SN10</t>
  </si>
  <si>
    <t>1722932413</t>
  </si>
  <si>
    <t>9*1,015 'Přepočtené koeficientem množství</t>
  </si>
  <si>
    <t>871313123</t>
  </si>
  <si>
    <t>Montáž kanalizačního potrubí z tvrdého PVC-U hladkého plnostěnného tuhost SN 12 DN 160</t>
  </si>
  <si>
    <t>348324901</t>
  </si>
  <si>
    <t>https://podminky.urs.cz/item/CS_URS_2024_01/871313123</t>
  </si>
  <si>
    <t>stoka A, dl. 28,00 m</t>
  </si>
  <si>
    <t>28,00</t>
  </si>
  <si>
    <t>stoka A.1, dl. 49,50 m</t>
  </si>
  <si>
    <t>49,50</t>
  </si>
  <si>
    <t>28611106</t>
  </si>
  <si>
    <t>trubka kanalizační PVC-U plnostěnná jednovrstvá s rázovou odolností DN 160x6000mm SN12</t>
  </si>
  <si>
    <t>1643993434</t>
  </si>
  <si>
    <t>77,5*1,03 'Přepočtené koeficientem množství</t>
  </si>
  <si>
    <t>871353123</t>
  </si>
  <si>
    <t>Montáž kanalizačního potrubí z tvrdého PVC-U hladkého plnostěnného tuhost SN 12 DN 200</t>
  </si>
  <si>
    <t>1361061727</t>
  </si>
  <si>
    <t>https://podminky.urs.cz/item/CS_URS_2024_01/871353123</t>
  </si>
  <si>
    <t>stoka A, dl. 23,00 m</t>
  </si>
  <si>
    <t>23,00</t>
  </si>
  <si>
    <t>28611107</t>
  </si>
  <si>
    <t>trubka kanalizační PVC-U plnostěnná jednovrstvá s rázovou odolností DN 200x6000mm SN12</t>
  </si>
  <si>
    <t>-1785902112</t>
  </si>
  <si>
    <t>23*1,03 'Přepočtené koeficientem množství</t>
  </si>
  <si>
    <t>877310320</t>
  </si>
  <si>
    <t>Montáž tvarovek na kanalizačním plastovém potrubí z PP nebo PVC-U hladkého plnostěnného odboček DN 150</t>
  </si>
  <si>
    <t>-1577187485</t>
  </si>
  <si>
    <t>https://podminky.urs.cz/item/CS_URS_2024_01/877310320</t>
  </si>
  <si>
    <t>přípojky okapových svodů, 6 ks</t>
  </si>
  <si>
    <t>28611361</t>
  </si>
  <si>
    <t>koleno kanalizační PVC KG 160x45°</t>
  </si>
  <si>
    <t>648729958</t>
  </si>
  <si>
    <t>28617205</t>
  </si>
  <si>
    <t>odbočka kanalizační PP třívrstvá SN16 45° DN 150/150</t>
  </si>
  <si>
    <t>-1292822788</t>
  </si>
  <si>
    <t>894812111</t>
  </si>
  <si>
    <t>Revizní a čistící šachta z polypropylenu PP pro hladké trouby DN 315 šachtové dno (DN šachty / DN trubního vedení) DN 315/150 přímý tok</t>
  </si>
  <si>
    <t>2127201850</t>
  </si>
  <si>
    <t>https://podminky.urs.cz/item/CS_URS_2024_01/894812111</t>
  </si>
  <si>
    <t>894812131</t>
  </si>
  <si>
    <t>Revizní a čistící šachta z polypropylenu PP pro hladké trouby DN 315 roura šachtová korugovaná bez hrdla, světlé hloubky 1250 mm</t>
  </si>
  <si>
    <t>295310851</t>
  </si>
  <si>
    <t>https://podminky.urs.cz/item/CS_URS_2024_01/894812131</t>
  </si>
  <si>
    <t>894812163</t>
  </si>
  <si>
    <t>Revizní a čistící šachta z polypropylenu PP pro hladké trouby DN 315 poklop litinový (pro třídu zatížení) plný do teleskopické trubky (D400)</t>
  </si>
  <si>
    <t>-1050944354</t>
  </si>
  <si>
    <t>https://podminky.urs.cz/item/CS_URS_2024_01/894812163</t>
  </si>
  <si>
    <t>894812207</t>
  </si>
  <si>
    <t>Revizní a čistící šachta z polypropylenu PP pro hladké trouby DN 425 šachtové dno (DN šachty / DN trubního vedení) DN 425/200 s přítokem tvaru T</t>
  </si>
  <si>
    <t>1111944129</t>
  </si>
  <si>
    <t>https://podminky.urs.cz/item/CS_URS_2024_01/894812207</t>
  </si>
  <si>
    <t>894812231</t>
  </si>
  <si>
    <t>Revizní a čistící šachta z polypropylenu PP pro hladké trouby DN 425 roura šachtová korugovaná bez hrdla, světlé hloubky 1500 mm</t>
  </si>
  <si>
    <t>-2022595626</t>
  </si>
  <si>
    <t>https://podminky.urs.cz/item/CS_URS_2024_01/894812231</t>
  </si>
  <si>
    <t>894812262</t>
  </si>
  <si>
    <t>Revizní a čistící šachta z polypropylenu PP pro hladké trouby DN 425 poklop litinový (pro třídu zatížení) plný do teleskopické trubky (D400)</t>
  </si>
  <si>
    <t>-1555126772</t>
  </si>
  <si>
    <t>https://podminky.urs.cz/item/CS_URS_2024_01/894812262</t>
  </si>
  <si>
    <t>899722112</t>
  </si>
  <si>
    <t>Krytí potrubí z plastů výstražnou fólií z PVC šířky přes 20 do 25 cm</t>
  </si>
  <si>
    <t>1316719490</t>
  </si>
  <si>
    <t>https://podminky.urs.cz/item/CS_URS_2024_01/899722112</t>
  </si>
  <si>
    <t>RV</t>
  </si>
  <si>
    <t>Výust</t>
  </si>
  <si>
    <t>kpl</t>
  </si>
  <si>
    <t>-104792316</t>
  </si>
  <si>
    <t>provedení konstrukce výusti včetně dodávky a montáže zpětné klapky dle přílohy D.2.5</t>
  </si>
  <si>
    <t>919731122</t>
  </si>
  <si>
    <t>Zarovnání styčné plochy podkladu nebo krytu podél vybourané části komunikace nebo zpevněné plochy živičné tl. přes 50 do 100 mm</t>
  </si>
  <si>
    <t>1590817854</t>
  </si>
  <si>
    <t>https://podminky.urs.cz/item/CS_URS_2024_01/919731122</t>
  </si>
  <si>
    <t>2*(45,00+49,50)</t>
  </si>
  <si>
    <t>919735112</t>
  </si>
  <si>
    <t>Řezání stávajícího živičného krytu nebo podkladu hloubky přes 50 do 100 mm</t>
  </si>
  <si>
    <t>-1070498404</t>
  </si>
  <si>
    <t>https://podminky.urs.cz/item/CS_URS_2024_01/919735112</t>
  </si>
  <si>
    <t>997013501</t>
  </si>
  <si>
    <t>Odvoz suti a vybouraných hmot na skládku nebo meziskládku se složením, na vzdálenost do 1 km</t>
  </si>
  <si>
    <t>-1554560274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</si>
  <si>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</si>
  <si>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</si>
  <si>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</si>
  <si>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-2086295720</t>
  </si>
  <si>
    <t>https://podminky.urs.cz/item/CS_URS_2024_01/997013509</t>
  </si>
  <si>
    <t>předpoklad do 10 km</t>
  </si>
  <si>
    <t>10*33,165</t>
  </si>
  <si>
    <t>997013873</t>
  </si>
  <si>
    <t>Poplatek za uložení stavebního odpadu na recyklační skládce (skládkovné) zeminy a kamení zatříděného do Katalogu odpadů pod kódem 17 05 04</t>
  </si>
  <si>
    <t>30215506</t>
  </si>
  <si>
    <t>https://podminky.urs.cz/item/CS_URS_2024_01/997013873</t>
  </si>
  <si>
    <t>1,80*2,70</t>
  </si>
  <si>
    <t>1,80*116,49</t>
  </si>
  <si>
    <t>997013875</t>
  </si>
  <si>
    <t>Poplatek za uložení stavebního odpadu na recyklační skládce (skládkovné) asfaltového bez obsahu dehtu zatříděného do Katalogu odpadů pod kódem 17 03 02</t>
  </si>
  <si>
    <t>-1211229592</t>
  </si>
  <si>
    <t>https://podminky.urs.cz/item/CS_URS_2024_01/997013875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</si>
  <si>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</si>
  <si>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</si>
  <si>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1167875965</t>
  </si>
  <si>
    <t>https://podminky.urs.cz/item/CS_URS_2024_01/998276101</t>
  </si>
  <si>
    <t>VRN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</si>
  <si>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</si>
  <si>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</si>
  <si>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</si>
  <si>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</si>
  <si>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</si>
  <si>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</si>
  <si>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</si>
  <si>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</si>
  <si>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</si>
  <si>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</si>
  <si>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</si>
  <si>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</si>
  <si>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540156271</t>
  </si>
  <si>
    <t>https://podminky.urs.cz/item/CS_URS_2024_01/012203000</t>
  </si>
  <si>
    <t>vytyčení stavby, ověření prováděných prací</t>
  </si>
  <si>
    <t>012303000</t>
  </si>
  <si>
    <t>Geodetické práce po výstavbě</t>
  </si>
  <si>
    <t>442520351</t>
  </si>
  <si>
    <t>https://podminky.urs.cz/item/CS_URS_2024_01/012303000</t>
  </si>
  <si>
    <t>zaměření skutečného provcedení stavby, vyhotovení geometrického plánu</t>
  </si>
  <si>
    <t>013002000</t>
  </si>
  <si>
    <t>Projektové práce - výrobní a montážní dokumentace jinde neuvedená</t>
  </si>
  <si>
    <t>-1566309052</t>
  </si>
  <si>
    <t>https://podminky.urs.cz/item/CS_URS_2024_01/013002000</t>
  </si>
  <si>
    <t>výrobní dokumentace, statika lešení apod</t>
  </si>
  <si>
    <t>013254000</t>
  </si>
  <si>
    <t>Dokumentace skutečného provedení stavby</t>
  </si>
  <si>
    <t>-1094539414</t>
  </si>
  <si>
    <t>https://podminky.urs.cz/item/CS_URS_2024_01/013254000</t>
  </si>
  <si>
    <t>VRN3</t>
  </si>
  <si>
    <t>Zařízení staveniště</t>
  </si>
  <si>
    <t>030001000</t>
  </si>
  <si>
    <t>-928595419</t>
  </si>
  <si>
    <t>https://podminky.urs.cz/item/CS_URS_2024_01/030001000</t>
  </si>
  <si>
    <t>zařízení stavebního dvoru dle potřeb dodavatele, stavební buňka, mobilní toalety apod.</t>
  </si>
  <si>
    <t>zajištění oplocení staveniště zábranami výšky min. 1,80 m</t>
  </si>
  <si>
    <t>bezpečnostní a výstražné tabulky</t>
  </si>
  <si>
    <t>VRN4</t>
  </si>
  <si>
    <t>Inženýrská činnost</t>
  </si>
  <si>
    <t>043154000</t>
  </si>
  <si>
    <t>Zkoušky hutnicí</t>
  </si>
  <si>
    <t>469394634</t>
  </si>
  <si>
    <t>https://podminky.urs.cz/item/CS_URS_2024_01/043154000</t>
  </si>
  <si>
    <t>044002000</t>
  </si>
  <si>
    <t>Revize</t>
  </si>
  <si>
    <t>-131430299</t>
  </si>
  <si>
    <t>https://podminky.urs.cz/item/CS_URS_2024_01/044002000</t>
  </si>
  <si>
    <t>045002000</t>
  </si>
  <si>
    <t>Kompletační a koordinační činnost</t>
  </si>
  <si>
    <t>2143327691</t>
  </si>
  <si>
    <t>https://podminky.urs.cz/item/CS_URS_2024_01/045002000</t>
  </si>
  <si>
    <t>vypracování a předání koordinačních a zkušebních plánů</t>
  </si>
  <si>
    <t>vypracování a předání rizik KooBOZP</t>
  </si>
  <si>
    <t>návody na užívání, provoz a údržbu</t>
  </si>
  <si>
    <t>VRN9</t>
  </si>
  <si>
    <t>Ostatní náklady</t>
  </si>
  <si>
    <t>094103000</t>
  </si>
  <si>
    <t>Náklady na plánované vyklizení objektu</t>
  </si>
  <si>
    <t>-1786243870</t>
  </si>
  <si>
    <t>https://podminky.urs.cz/item/CS_URS_2024_01/094103000</t>
  </si>
  <si>
    <t>přemístění stávajících betonových prvků v prostoru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</si>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</sst>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43" TargetMode="External" /><Relationship Id="rId2" Type="http://schemas.openxmlformats.org/officeDocument/2006/relationships/hyperlink" Target="https://podminky.urs.cz/item/CS_URS_2024_01/131351104" TargetMode="External" /><Relationship Id="rId3" Type="http://schemas.openxmlformats.org/officeDocument/2006/relationships/hyperlink" Target="https://podminky.urs.cz/item/CS_URS_2024_01/162351124" TargetMode="External" /><Relationship Id="rId4" Type="http://schemas.openxmlformats.org/officeDocument/2006/relationships/hyperlink" Target="https://podminky.urs.cz/item/CS_URS_2024_01/162751139" TargetMode="External" /><Relationship Id="rId5" Type="http://schemas.openxmlformats.org/officeDocument/2006/relationships/hyperlink" Target="https://podminky.urs.cz/item/CS_URS_2024_01/175151201" TargetMode="External" /><Relationship Id="rId6" Type="http://schemas.openxmlformats.org/officeDocument/2006/relationships/hyperlink" Target="https://podminky.urs.cz/item/CS_URS_2024_01/182151112" TargetMode="External" /><Relationship Id="rId7" Type="http://schemas.openxmlformats.org/officeDocument/2006/relationships/hyperlink" Target="https://podminky.urs.cz/item/CS_URS_2024_01/226212613" TargetMode="External" /><Relationship Id="rId8" Type="http://schemas.openxmlformats.org/officeDocument/2006/relationships/hyperlink" Target="https://podminky.urs.cz/item/CS_URS_2024_01/231212113" TargetMode="External" /><Relationship Id="rId9" Type="http://schemas.openxmlformats.org/officeDocument/2006/relationships/hyperlink" Target="https://podminky.urs.cz/item/CS_URS_2024_01/231611114" TargetMode="External" /><Relationship Id="rId10" Type="http://schemas.openxmlformats.org/officeDocument/2006/relationships/hyperlink" Target="https://podminky.urs.cz/item/CS_URS_2024_01/273313911" TargetMode="External" /><Relationship Id="rId11" Type="http://schemas.openxmlformats.org/officeDocument/2006/relationships/hyperlink" Target="https://podminky.urs.cz/item/CS_URS_2024_01/273351121" TargetMode="External" /><Relationship Id="rId12" Type="http://schemas.openxmlformats.org/officeDocument/2006/relationships/hyperlink" Target="https://podminky.urs.cz/item/CS_URS_2024_01/273351122" TargetMode="External" /><Relationship Id="rId13" Type="http://schemas.openxmlformats.org/officeDocument/2006/relationships/hyperlink" Target="https://podminky.urs.cz/item/CS_URS_2024_01/R003" TargetMode="External" /><Relationship Id="rId14" Type="http://schemas.openxmlformats.org/officeDocument/2006/relationships/hyperlink" Target="https://podminky.urs.cz/item/CS_URS_2024_01/564871116" TargetMode="External" /><Relationship Id="rId15" Type="http://schemas.openxmlformats.org/officeDocument/2006/relationships/hyperlink" Target="https://podminky.urs.cz/item/CS_URS_2024_01/565145101" TargetMode="External" /><Relationship Id="rId16" Type="http://schemas.openxmlformats.org/officeDocument/2006/relationships/hyperlink" Target="https://podminky.urs.cz/item/CS_URS_2024_01/567120114" TargetMode="External" /><Relationship Id="rId17" Type="http://schemas.openxmlformats.org/officeDocument/2006/relationships/hyperlink" Target="https://podminky.urs.cz/item/CS_URS_2024_01/567121114" TargetMode="External" /><Relationship Id="rId18" Type="http://schemas.openxmlformats.org/officeDocument/2006/relationships/hyperlink" Target="https://podminky.urs.cz/item/CS_URS_2024_01/572340112" TargetMode="External" /><Relationship Id="rId19" Type="http://schemas.openxmlformats.org/officeDocument/2006/relationships/hyperlink" Target="https://podminky.urs.cz/item/CS_URS_2024_01/573211109" TargetMode="External" /><Relationship Id="rId20" Type="http://schemas.openxmlformats.org/officeDocument/2006/relationships/hyperlink" Target="https://podminky.urs.cz/item/CS_URS_2024_01/573211111" TargetMode="External" /><Relationship Id="rId21" Type="http://schemas.openxmlformats.org/officeDocument/2006/relationships/hyperlink" Target="https://podminky.urs.cz/item/CS_URS_2024_01/577134111" TargetMode="External" /><Relationship Id="rId22" Type="http://schemas.openxmlformats.org/officeDocument/2006/relationships/hyperlink" Target="https://podminky.urs.cz/item/CS_URS_2024_01/919726123" TargetMode="External" /><Relationship Id="rId23" Type="http://schemas.openxmlformats.org/officeDocument/2006/relationships/hyperlink" Target="https://podminky.urs.cz/item/CS_URS_2024_01/919735113" TargetMode="External" /><Relationship Id="rId24" Type="http://schemas.openxmlformats.org/officeDocument/2006/relationships/hyperlink" Target="https://podminky.urs.cz/item/CS_URS_2024_01/997221571" TargetMode="External" /><Relationship Id="rId25" Type="http://schemas.openxmlformats.org/officeDocument/2006/relationships/hyperlink" Target="https://podminky.urs.cz/item/CS_URS_2024_01/997221579" TargetMode="External" /><Relationship Id="rId26" Type="http://schemas.openxmlformats.org/officeDocument/2006/relationships/hyperlink" Target="https://podminky.urs.cz/item/CS_URS_2024_01/997221645" TargetMode="External" /><Relationship Id="rId27" Type="http://schemas.openxmlformats.org/officeDocument/2006/relationships/hyperlink" Target="https://podminky.urs.cz/item/CS_URS_2024_01/997221655" TargetMode="External" /><Relationship Id="rId28" Type="http://schemas.openxmlformats.org/officeDocument/2006/relationships/hyperlink" Target="https://podminky.urs.cz/item/CS_URS_2024_01/998014011" TargetMode="External" /><Relationship Id="rId29" Type="http://schemas.openxmlformats.org/officeDocument/2006/relationships/hyperlink" Target="https://podminky.urs.cz/item/CS_URS_2024_01/721242106" TargetMode="External" /><Relationship Id="rId30" Type="http://schemas.openxmlformats.org/officeDocument/2006/relationships/hyperlink" Target="https://podminky.urs.cz/item/CS_URS_2024_01/998721101" TargetMode="External" /><Relationship Id="rId31" Type="http://schemas.openxmlformats.org/officeDocument/2006/relationships/hyperlink" Target="https://podminky.urs.cz/item/CS_URS_2024_01/741122145" TargetMode="External" /><Relationship Id="rId32" Type="http://schemas.openxmlformats.org/officeDocument/2006/relationships/hyperlink" Target="https://podminky.urs.cz/item/CS_URS_2024_01/741410022" TargetMode="External" /><Relationship Id="rId33" Type="http://schemas.openxmlformats.org/officeDocument/2006/relationships/hyperlink" Target="https://podminky.urs.cz/item/CS_URS_2024_01/741410042" TargetMode="External" /><Relationship Id="rId34" Type="http://schemas.openxmlformats.org/officeDocument/2006/relationships/hyperlink" Target="https://podminky.urs.cz/item/CS_URS_2024_01/741420001" TargetMode="External" /><Relationship Id="rId35" Type="http://schemas.openxmlformats.org/officeDocument/2006/relationships/hyperlink" Target="https://podminky.urs.cz/item/CS_URS_2024_01/741430004" TargetMode="External" /><Relationship Id="rId36" Type="http://schemas.openxmlformats.org/officeDocument/2006/relationships/hyperlink" Target="https://podminky.urs.cz/item/CS_URS_2024_01/998741102" TargetMode="External" /><Relationship Id="rId37" Type="http://schemas.openxmlformats.org/officeDocument/2006/relationships/hyperlink" Target="https://podminky.urs.cz/item/CS_URS_2024_01/762713110" TargetMode="External" /><Relationship Id="rId38" Type="http://schemas.openxmlformats.org/officeDocument/2006/relationships/hyperlink" Target="https://podminky.urs.cz/item/CS_URS_2024_01/998762102" TargetMode="External" /><Relationship Id="rId39" Type="http://schemas.openxmlformats.org/officeDocument/2006/relationships/hyperlink" Target="https://podminky.urs.cz/item/CS_URS_2024_01/764221406" TargetMode="External" /><Relationship Id="rId40" Type="http://schemas.openxmlformats.org/officeDocument/2006/relationships/hyperlink" Target="https://podminky.urs.cz/item/CS_URS_2024_01/764222404" TargetMode="External" /><Relationship Id="rId41" Type="http://schemas.openxmlformats.org/officeDocument/2006/relationships/hyperlink" Target="https://podminky.urs.cz/item/CS_URS_2024_01/764222433" TargetMode="External" /><Relationship Id="rId42" Type="http://schemas.openxmlformats.org/officeDocument/2006/relationships/hyperlink" Target="https://podminky.urs.cz/item/CS_URS_2024_01/764521404" TargetMode="External" /><Relationship Id="rId43" Type="http://schemas.openxmlformats.org/officeDocument/2006/relationships/hyperlink" Target="https://podminky.urs.cz/item/CS_URS_2024_01/764528423" TargetMode="External" /><Relationship Id="rId44" Type="http://schemas.openxmlformats.org/officeDocument/2006/relationships/hyperlink" Target="https://podminky.urs.cz/item/CS_URS_2024_01/998764102" TargetMode="External" /><Relationship Id="rId45" Type="http://schemas.openxmlformats.org/officeDocument/2006/relationships/hyperlink" Target="https://podminky.urs.cz/item/CS_URS_2024_01/766412224" TargetMode="External" /><Relationship Id="rId46" Type="http://schemas.openxmlformats.org/officeDocument/2006/relationships/hyperlink" Target="https://podminky.urs.cz/item/CS_URS_2024_01/998766102" TargetMode="External" /><Relationship Id="rId47" Type="http://schemas.openxmlformats.org/officeDocument/2006/relationships/hyperlink" Target="https://podminky.urs.cz/item/CS_URS_2024_01/767391207" TargetMode="External" /><Relationship Id="rId48" Type="http://schemas.openxmlformats.org/officeDocument/2006/relationships/hyperlink" Target="https://podminky.urs.cz/item/CS_URS_2024_01/767651114" TargetMode="External" /><Relationship Id="rId49" Type="http://schemas.openxmlformats.org/officeDocument/2006/relationships/hyperlink" Target="https://podminky.urs.cz/item/CS_URS_2024_01/767881118" TargetMode="External" /><Relationship Id="rId50" Type="http://schemas.openxmlformats.org/officeDocument/2006/relationships/hyperlink" Target="https://podminky.urs.cz/item/CS_URS_2024_01/767881161" TargetMode="External" /><Relationship Id="rId51" Type="http://schemas.openxmlformats.org/officeDocument/2006/relationships/hyperlink" Target="https://podminky.urs.cz/item/CS_URS_2024_01/998767102" TargetMode="External" /><Relationship Id="rId52" Type="http://schemas.openxmlformats.org/officeDocument/2006/relationships/hyperlink" Target="https://podminky.urs.cz/item/CS_URS_2024_01/460010025" TargetMode="External" /><Relationship Id="rId53" Type="http://schemas.openxmlformats.org/officeDocument/2006/relationships/hyperlink" Target="https://podminky.urs.cz/item/CS_URS_2024_01/460171113" TargetMode="External" /><Relationship Id="rId54" Type="http://schemas.openxmlformats.org/officeDocument/2006/relationships/hyperlink" Target="https://podminky.urs.cz/item/CS_URS_2024_01/460451113" TargetMode="External" /><Relationship Id="rId55" Type="http://schemas.openxmlformats.org/officeDocument/2006/relationships/hyperlink" Target="https://podminky.urs.cz/item/CS_URS_2024_01/460671111" TargetMode="External" /><Relationship Id="rId56" Type="http://schemas.openxmlformats.org/officeDocument/2006/relationships/hyperlink" Target="https://podminky.urs.cz/item/CS_URS_2024_01/460791112" TargetMode="External" /><Relationship Id="rId57" Type="http://schemas.openxmlformats.org/officeDocument/2006/relationships/hyperlink" Target="https://podminky.urs.cz/item/CS_URS_2024_01/460941222" TargetMode="External" /><Relationship Id="rId58" Type="http://schemas.openxmlformats.org/officeDocument/2006/relationships/hyperlink" Target="https://podminky.urs.cz/item/CS_URS_2024_01/468011143" TargetMode="External" /><Relationship Id="rId59" Type="http://schemas.openxmlformats.org/officeDocument/2006/relationships/hyperlink" Target="https://podminky.urs.cz/item/CS_URS_2024_01/468041123" TargetMode="External" /><Relationship Id="rId60" Type="http://schemas.openxmlformats.org/officeDocument/2006/relationships/hyperlink" Target="https://podminky.urs.cz/item/CS_URS_2024_01/46810142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42" TargetMode="External" /><Relationship Id="rId2" Type="http://schemas.openxmlformats.org/officeDocument/2006/relationships/hyperlink" Target="https://podminky.urs.cz/item/CS_URS_2024_01/122151101" TargetMode="External" /><Relationship Id="rId3" Type="http://schemas.openxmlformats.org/officeDocument/2006/relationships/hyperlink" Target="https://podminky.urs.cz/item/CS_URS_2024_01/132254104" TargetMode="External" /><Relationship Id="rId4" Type="http://schemas.openxmlformats.org/officeDocument/2006/relationships/hyperlink" Target="https://podminky.urs.cz/item/CS_URS_2024_01/151811131" TargetMode="External" /><Relationship Id="rId5" Type="http://schemas.openxmlformats.org/officeDocument/2006/relationships/hyperlink" Target="https://podminky.urs.cz/item/CS_URS_2024_01/151811231" TargetMode="External" /><Relationship Id="rId6" Type="http://schemas.openxmlformats.org/officeDocument/2006/relationships/hyperlink" Target="https://podminky.urs.cz/item/CS_URS_2024_01/162751117" TargetMode="External" /><Relationship Id="rId7" Type="http://schemas.openxmlformats.org/officeDocument/2006/relationships/hyperlink" Target="https://podminky.urs.cz/item/CS_URS_2024_01/174101101" TargetMode="External" /><Relationship Id="rId8" Type="http://schemas.openxmlformats.org/officeDocument/2006/relationships/hyperlink" Target="https://podminky.urs.cz/item/CS_URS_2024_01/175151101" TargetMode="External" /><Relationship Id="rId9" Type="http://schemas.openxmlformats.org/officeDocument/2006/relationships/hyperlink" Target="https://podminky.urs.cz/item/CS_URS_2024_01/359901111" TargetMode="External" /><Relationship Id="rId10" Type="http://schemas.openxmlformats.org/officeDocument/2006/relationships/hyperlink" Target="https://podminky.urs.cz/item/CS_URS_2024_01/359901211" TargetMode="External" /><Relationship Id="rId11" Type="http://schemas.openxmlformats.org/officeDocument/2006/relationships/hyperlink" Target="https://podminky.urs.cz/item/CS_URS_2024_01/45131352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462512270" TargetMode="External" /><Relationship Id="rId14" Type="http://schemas.openxmlformats.org/officeDocument/2006/relationships/hyperlink" Target="https://podminky.urs.cz/item/CS_URS_2024_01/465512227" TargetMode="External" /><Relationship Id="rId15" Type="http://schemas.openxmlformats.org/officeDocument/2006/relationships/hyperlink" Target="https://podminky.urs.cz/item/CS_URS_2024_01/565145101" TargetMode="External" /><Relationship Id="rId16" Type="http://schemas.openxmlformats.org/officeDocument/2006/relationships/hyperlink" Target="https://podminky.urs.cz/item/CS_URS_2024_01/567120114" TargetMode="External" /><Relationship Id="rId17" Type="http://schemas.openxmlformats.org/officeDocument/2006/relationships/hyperlink" Target="https://podminky.urs.cz/item/CS_URS_2024_01/573211109" TargetMode="External" /><Relationship Id="rId18" Type="http://schemas.openxmlformats.org/officeDocument/2006/relationships/hyperlink" Target="https://podminky.urs.cz/item/CS_URS_2024_01/573211111" TargetMode="External" /><Relationship Id="rId19" Type="http://schemas.openxmlformats.org/officeDocument/2006/relationships/hyperlink" Target="https://podminky.urs.cz/item/CS_URS_2024_01/577134111" TargetMode="External" /><Relationship Id="rId20" Type="http://schemas.openxmlformats.org/officeDocument/2006/relationships/hyperlink" Target="https://podminky.urs.cz/item/CS_URS_2024_01/871270310" TargetMode="External" /><Relationship Id="rId21" Type="http://schemas.openxmlformats.org/officeDocument/2006/relationships/hyperlink" Target="https://podminky.urs.cz/item/CS_URS_2024_01/871313123" TargetMode="External" /><Relationship Id="rId22" Type="http://schemas.openxmlformats.org/officeDocument/2006/relationships/hyperlink" Target="https://podminky.urs.cz/item/CS_URS_2024_01/871353123" TargetMode="External" /><Relationship Id="rId23" Type="http://schemas.openxmlformats.org/officeDocument/2006/relationships/hyperlink" Target="https://podminky.urs.cz/item/CS_URS_2024_01/877310320" TargetMode="External" /><Relationship Id="rId24" Type="http://schemas.openxmlformats.org/officeDocument/2006/relationships/hyperlink" Target="https://podminky.urs.cz/item/CS_URS_2024_01/894812111" TargetMode="External" /><Relationship Id="rId25" Type="http://schemas.openxmlformats.org/officeDocument/2006/relationships/hyperlink" Target="https://podminky.urs.cz/item/CS_URS_2024_01/894812131" TargetMode="External" /><Relationship Id="rId26" Type="http://schemas.openxmlformats.org/officeDocument/2006/relationships/hyperlink" Target="https://podminky.urs.cz/item/CS_URS_2024_01/894812163" TargetMode="External" /><Relationship Id="rId27" Type="http://schemas.openxmlformats.org/officeDocument/2006/relationships/hyperlink" Target="https://podminky.urs.cz/item/CS_URS_2024_01/894812207" TargetMode="External" /><Relationship Id="rId28" Type="http://schemas.openxmlformats.org/officeDocument/2006/relationships/hyperlink" Target="https://podminky.urs.cz/item/CS_URS_2024_01/894812231" TargetMode="External" /><Relationship Id="rId29" Type="http://schemas.openxmlformats.org/officeDocument/2006/relationships/hyperlink" Target="https://podminky.urs.cz/item/CS_URS_2024_01/894812262" TargetMode="External" /><Relationship Id="rId30" Type="http://schemas.openxmlformats.org/officeDocument/2006/relationships/hyperlink" Target="https://podminky.urs.cz/item/CS_URS_2024_01/899722112" TargetMode="External" /><Relationship Id="rId31" Type="http://schemas.openxmlformats.org/officeDocument/2006/relationships/hyperlink" Target="https://podminky.urs.cz/item/CS_URS_2024_01/919731122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97013501" TargetMode="External" /><Relationship Id="rId34" Type="http://schemas.openxmlformats.org/officeDocument/2006/relationships/hyperlink" Target="https://podminky.urs.cz/item/CS_URS_2024_01/997013509" TargetMode="External" /><Relationship Id="rId35" Type="http://schemas.openxmlformats.org/officeDocument/2006/relationships/hyperlink" Target="https://podminky.urs.cz/item/CS_URS_2024_01/997013873" TargetMode="External" /><Relationship Id="rId36" Type="http://schemas.openxmlformats.org/officeDocument/2006/relationships/hyperlink" Target="https://podminky.urs.cz/item/CS_URS_2024_01/997013875" TargetMode="External" /><Relationship Id="rId37" Type="http://schemas.openxmlformats.org/officeDocument/2006/relationships/hyperlink" Target="https://podminky.urs.cz/item/CS_URS_2024_01/998276101" TargetMode="External" /><Relationship Id="rId3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2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13002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43154000" TargetMode="External" /><Relationship Id="rId7" Type="http://schemas.openxmlformats.org/officeDocument/2006/relationships/hyperlink" Target="https://podminky.urs.cz/item/CS_URS_2024_01/044002000" TargetMode="External" /><Relationship Id="rId8" Type="http://schemas.openxmlformats.org/officeDocument/2006/relationships/hyperlink" Target="https://podminky.urs.cz/item/CS_URS_2024_01/045002000" TargetMode="External" /><Relationship Id="rId9" Type="http://schemas.openxmlformats.org/officeDocument/2006/relationships/hyperlink" Target="https://podminky.urs.cz/item/CS_URS_2024_01/094103000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2024-342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Hala na posypový materiál pracoviště Králíky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parcela KN p. č. 1804/2 v k. ú. Králíky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a údržba silnic Pardubického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Komplex CR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Hala na posypový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01 - Hala na posypový ...'!P97</f>
        <v>0</v>
      </c>
      <c r="AV55" s="122">
        <f>'SO 01 - Hala na posypový ...'!J33</f>
        <v>0</v>
      </c>
      <c r="AW55" s="122">
        <f>'SO 01 - Hala na posypový ...'!J34</f>
        <v>0</v>
      </c>
      <c r="AX55" s="122">
        <f>'SO 01 - Hala na posypový ...'!J35</f>
        <v>0</v>
      </c>
      <c r="AY55" s="122">
        <f>'SO 01 - Hala na posypový ...'!J36</f>
        <v>0</v>
      </c>
      <c r="AZ55" s="122">
        <f>'SO 01 - Hala na posypový ...'!F33</f>
        <v>0</v>
      </c>
      <c r="BA55" s="122">
        <f>'SO 01 - Hala na posypový ...'!F34</f>
        <v>0</v>
      </c>
      <c r="BB55" s="122">
        <f>'SO 01 - Hala na posypový ...'!F35</f>
        <v>0</v>
      </c>
      <c r="BC55" s="122">
        <f>'SO 01 - Hala na posypový ...'!F36</f>
        <v>0</v>
      </c>
      <c r="BD55" s="124">
        <f>'SO 01 - Hala na posypový 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Venkovní kanalizace'!J30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02 - Venkovní kanalizace'!P89</f>
        <v>0</v>
      </c>
      <c r="AV56" s="122">
        <f>'SO 02 - Venkovní kanalizace'!J33</f>
        <v>0</v>
      </c>
      <c r="AW56" s="122">
        <f>'SO 02 - Venkovní kanalizace'!J34</f>
        <v>0</v>
      </c>
      <c r="AX56" s="122">
        <f>'SO 02 - Venkovní kanalizace'!J35</f>
        <v>0</v>
      </c>
      <c r="AY56" s="122">
        <f>'SO 02 - Venkovní kanalizace'!J36</f>
        <v>0</v>
      </c>
      <c r="AZ56" s="122">
        <f>'SO 02 - Venkovní kanalizace'!F33</f>
        <v>0</v>
      </c>
      <c r="BA56" s="122">
        <f>'SO 02 - Venkovní kanalizace'!F34</f>
        <v>0</v>
      </c>
      <c r="BB56" s="122">
        <f>'SO 02 - Venkovní kanalizace'!F35</f>
        <v>0</v>
      </c>
      <c r="BC56" s="122">
        <f>'SO 02 - Venkovní kanalizace'!F36</f>
        <v>0</v>
      </c>
      <c r="BD56" s="124">
        <f>'SO 02 - Venkovní kanalizace'!F37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6">
        <v>0</v>
      </c>
      <c r="AT57" s="127">
        <f>ROUND(SUM(AV57:AW57),2)</f>
        <v>0</v>
      </c>
      <c r="AU57" s="128">
        <f>'VRN - Vedlejší a ostatní ...'!P84</f>
        <v>0</v>
      </c>
      <c r="AV57" s="127">
        <f>'VRN - Vedlejší a ostatní ...'!J33</f>
        <v>0</v>
      </c>
      <c r="AW57" s="127">
        <f>'VRN - Vedlejší a ostatní ...'!J34</f>
        <v>0</v>
      </c>
      <c r="AX57" s="127">
        <f>'VRN - Vedlejší a ostatní ...'!J35</f>
        <v>0</v>
      </c>
      <c r="AY57" s="127">
        <f>'VRN - Vedlejší a ostatní ...'!J36</f>
        <v>0</v>
      </c>
      <c r="AZ57" s="127">
        <f>'VRN - Vedlejší a ostatní ...'!F33</f>
        <v>0</v>
      </c>
      <c r="BA57" s="127">
        <f>'VRN - Vedlejší a ostatní ...'!F34</f>
        <v>0</v>
      </c>
      <c r="BB57" s="127">
        <f>'VRN - Vedlejší a ostatní ...'!F35</f>
        <v>0</v>
      </c>
      <c r="BC57" s="127">
        <f>'VRN - Vedlejší a ostatní ...'!F36</f>
        <v>0</v>
      </c>
      <c r="BD57" s="129">
        <f>'VRN - Vedlejší a ostatní 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d8und73fTEZJp44xwFEeJ1nPyHry4DkMG+WuI2SmytP9Zq+FyJuhFybfBVtwL7uj8yCXmjKaxTa9jW1fZJM+xg==" hashValue="ZuyOULm3zRD0FV+Al8JNwDRmpBkhPmrkZfBe1NmdAc7lRRFrtL5QoRCKeC1kZF3UXG+otLf2Kg74TPSB7anux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Hala na posypový ...'!C2" display="/"/>
    <hyperlink ref="A56" location="'SO 02 - Venkovní kanalizace'!C2" display="/"/>
    <hyperlink ref="A57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pracoviště Králíky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8. 6. 2024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Správa a údržba silnic Pardubického kraje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ROUND((SUM(BE97:BE314)),  2)</f>
        <v>0</v>
      </c>
      <c r="G33" s="40"/>
      <c r="H33" s="40"/>
      <c r="I33" s="150">
        <v>0.20999999999999999</v>
      </c>
      <c r="J33" s="149">
        <f>ROUND(((SUM(BE97:BE314))*I33),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ROUND((SUM(BF97:BF314)),  2)</f>
        <v>0</v>
      </c>
      <c r="G34" s="40"/>
      <c r="H34" s="40"/>
      <c r="I34" s="150">
        <v>0.12</v>
      </c>
      <c r="J34" s="149">
        <f>ROUND(((SUM(BF97:BF314))*I34),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ROUND((SUM(BG97:BG314)),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ROUND((SUM(BH97:BH314)),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ROUND((SUM(BI97:BI314)),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pracoviště Králíky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Hala na posypový materiál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parcela KN p. č. 1804/2 v k. ú. Králíky </v>
      </c>
      <c r="G52" s="42"/>
      <c r="H52" s="42"/>
      <c r="I52" s="34" t="s">
        <v>23</v>
      </c>
      <c r="J52" s="74" t="str">
        <f>IF(J12="","",J12)</f>
        <v>8. 6. 2024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a údržba silnic Pardubického kraje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J140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J175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J184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J195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106</v>
      </c>
      <c r="E68" s="170"/>
      <c r="F68" s="170"/>
      <c r="G68" s="170"/>
      <c r="H68" s="170"/>
      <c r="I68" s="170"/>
      <c r="J68" s="171">
        <f>J198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J199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108</v>
      </c>
      <c r="E70" s="176"/>
      <c r="F70" s="176"/>
      <c r="G70" s="176"/>
      <c r="H70" s="176"/>
      <c r="I70" s="176"/>
      <c r="J70" s="177">
        <f>J204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J231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6"/>
      <c r="J72" s="177">
        <f>J241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J260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112</v>
      </c>
      <c r="E74" s="176"/>
      <c r="F74" s="176"/>
      <c r="G74" s="176"/>
      <c r="H74" s="176"/>
      <c r="I74" s="176"/>
      <c r="J74" s="177">
        <f>J268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113</v>
      </c>
      <c r="E75" s="170"/>
      <c r="F75" s="170"/>
      <c r="G75" s="170"/>
      <c r="H75" s="170"/>
      <c r="I75" s="170"/>
      <c r="J75" s="171">
        <f>J288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73"/>
      <c r="C76" s="174"/>
      <c r="D76" s="175" t="s">
        <v>114</v>
      </c>
      <c r="E76" s="176"/>
      <c r="F76" s="176"/>
      <c r="G76" s="176"/>
      <c r="H76" s="176"/>
      <c r="I76" s="176"/>
      <c r="J76" s="177">
        <f>J289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115</v>
      </c>
      <c r="E77" s="176"/>
      <c r="F77" s="176"/>
      <c r="G77" s="176"/>
      <c r="H77" s="176"/>
      <c r="I77" s="176"/>
      <c r="J77" s="177">
        <f>J292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Hala na posypový materiál pracoviště Králíky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92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SO 01 - Hala na posypový materiál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 xml:space="preserve">parcela KN p. č. 1804/2 v k. ú. Králíky </v>
      </c>
      <c r="G91" s="42"/>
      <c r="H91" s="42"/>
      <c r="I91" s="34" t="s">
        <v>23</v>
      </c>
      <c r="J91" s="74" t="str">
        <f>IF(J12="","",J12)</f>
        <v>8. 6. 2024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>Správa a údržba silnic Pardubického kraje</v>
      </c>
      <c r="G93" s="42"/>
      <c r="H93" s="42"/>
      <c r="I93" s="34" t="s">
        <v>31</v>
      </c>
      <c r="J93" s="38" t="str">
        <f>E21</f>
        <v>Komplex CR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36</v>
      </c>
      <c r="J94" s="38" t="str">
        <f>E24</f>
        <v xml:space="preserve"> 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117</v>
      </c>
      <c r="D96" s="182" t="s">
        <v>59</v>
      </c>
      <c r="E96" s="182" t="s">
        <v>55</v>
      </c>
      <c r="F96" s="182" t="s">
        <v>56</v>
      </c>
      <c r="G96" s="182" t="s">
        <v>118</v>
      </c>
      <c r="H96" s="182" t="s">
        <v>119</v>
      </c>
      <c r="I96" s="182" t="s">
        <v>120</v>
      </c>
      <c r="J96" s="182" t="s">
        <v>96</v>
      </c>
      <c r="K96" s="183" t="s">
        <v>121</v>
      </c>
      <c r="L96" s="184"/>
      <c r="M96" s="94" t="s">
        <v>19</v>
      </c>
      <c r="N96" s="95" t="s">
        <v>44</v>
      </c>
      <c r="O96" s="95" t="s">
        <v>122</v>
      </c>
      <c r="P96" s="95" t="s">
        <v>123</v>
      </c>
      <c r="Q96" s="95" t="s">
        <v>124</v>
      </c>
      <c r="R96" s="95" t="s">
        <v>125</v>
      </c>
      <c r="S96" s="95" t="s">
        <v>126</v>
      </c>
      <c r="T96" s="96" t="s">
        <v>127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128</v>
      </c>
      <c r="D97" s="42"/>
      <c r="E97" s="42"/>
      <c r="F97" s="42"/>
      <c r="G97" s="42"/>
      <c r="H97" s="42"/>
      <c r="I97" s="42"/>
      <c r="J97" s="185">
        <f>BK97</f>
        <v>0</v>
      </c>
      <c r="K97" s="42"/>
      <c r="L97" s="46"/>
      <c r="M97" s="97"/>
      <c r="N97" s="186"/>
      <c r="O97" s="98"/>
      <c r="P97" s="187">
        <f>P98+P198+P288</f>
        <v>0</v>
      </c>
      <c r="Q97" s="98"/>
      <c r="R97" s="187">
        <f>R98+R198+R288</f>
        <v>586.17415363999999</v>
      </c>
      <c r="S97" s="98"/>
      <c r="T97" s="188">
        <f>T98+T198+T288</f>
        <v>176.05359999999999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73</v>
      </c>
      <c r="AU97" s="19" t="s">
        <v>97</v>
      </c>
      <c r="BK97" s="189">
        <f>BK98+BK198+BK288</f>
        <v>0</v>
      </c>
    </row>
    <row r="98" s="12" customFormat="1" ht="25.92" customHeight="1">
      <c r="A98" s="12"/>
      <c r="B98" s="190"/>
      <c r="C98" s="191"/>
      <c r="D98" s="192" t="s">
        <v>73</v>
      </c>
      <c r="E98" s="193" t="s">
        <v>129</v>
      </c>
      <c r="F98" s="193" t="s">
        <v>130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P99+P119+P140+P144+P175+P184+P195</f>
        <v>0</v>
      </c>
      <c r="Q98" s="198"/>
      <c r="R98" s="199">
        <f>R99+R119+R140+R144+R175+R184+R195</f>
        <v>567.43179180000004</v>
      </c>
      <c r="S98" s="198"/>
      <c r="T98" s="200">
        <f>T99+T119+T140+T144+T175+T184+T195</f>
        <v>172.536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82</v>
      </c>
      <c r="AT98" s="202" t="s">
        <v>73</v>
      </c>
      <c r="AU98" s="202" t="s">
        <v>74</v>
      </c>
      <c r="AY98" s="201" t="s">
        <v>131</v>
      </c>
      <c r="BK98" s="203">
        <f>BK99+BK119+BK140+BK144+BK175+BK184+BK195</f>
        <v>0</v>
      </c>
    </row>
    <row r="99" s="12" customFormat="1" ht="22.8" customHeight="1">
      <c r="A99" s="12"/>
      <c r="B99" s="190"/>
      <c r="C99" s="191"/>
      <c r="D99" s="192" t="s">
        <v>73</v>
      </c>
      <c r="E99" s="204" t="s">
        <v>82</v>
      </c>
      <c r="F99" s="204" t="s">
        <v>132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SUM(P100:P118)</f>
        <v>0</v>
      </c>
      <c r="Q99" s="198"/>
      <c r="R99" s="199">
        <f>SUM(R100:R118)</f>
        <v>0</v>
      </c>
      <c r="S99" s="198"/>
      <c r="T99" s="200">
        <f>SUM(T100:T118)</f>
        <v>172.536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82</v>
      </c>
      <c r="AT99" s="202" t="s">
        <v>73</v>
      </c>
      <c r="AU99" s="202" t="s">
        <v>82</v>
      </c>
      <c r="AY99" s="201" t="s">
        <v>131</v>
      </c>
      <c r="BK99" s="203">
        <f>SUM(BK100:BK118)</f>
        <v>0</v>
      </c>
    </row>
    <row r="100" s="2" customFormat="1" ht="55.5" customHeight="1">
      <c r="A100" s="40"/>
      <c r="B100" s="41"/>
      <c r="C100" s="206" t="s">
        <v>82</v>
      </c>
      <c r="D100" s="206" t="s">
        <v>133</v>
      </c>
      <c r="E100" s="207" t="s">
        <v>134</v>
      </c>
      <c r="F100" s="208" t="s">
        <v>135</v>
      </c>
      <c r="G100" s="209" t="s">
        <v>136</v>
      </c>
      <c r="H100" s="210">
        <v>546</v>
      </c>
      <c r="I100" s="211"/>
      <c r="J100" s="212">
        <f>ROUND(I100*H100,2)</f>
        <v>0</v>
      </c>
      <c r="K100" s="208" t="s">
        <v>137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0.316</v>
      </c>
      <c r="T100" s="216">
        <f>S100*H100</f>
        <v>172.536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138</v>
      </c>
      <c r="AT100" s="217" t="s">
        <v>133</v>
      </c>
      <c r="AU100" s="217" t="s">
        <v>84</v>
      </c>
      <c r="AY100" s="19" t="s">
        <v>131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82</v>
      </c>
      <c r="BK100" s="218">
        <f>ROUND(I100*H100,2)</f>
        <v>0</v>
      </c>
      <c r="BL100" s="19" t="s">
        <v>138</v>
      </c>
      <c r="BM100" s="217" t="s">
        <v>139</v>
      </c>
    </row>
    <row r="101" s="2" customFormat="1">
      <c r="A101" s="40"/>
      <c r="B101" s="41"/>
      <c r="C101" s="42"/>
      <c r="D101" s="219" t="s">
        <v>140</v>
      </c>
      <c r="E101" s="42"/>
      <c r="F101" s="220" t="s">
        <v>141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84</v>
      </c>
    </row>
    <row r="102" s="13" customFormat="1">
      <c r="A102" s="13"/>
      <c r="B102" s="224"/>
      <c r="C102" s="225"/>
      <c r="D102" s="226" t="s">
        <v>142</v>
      </c>
      <c r="E102" s="227" t="s">
        <v>19</v>
      </c>
      <c r="F102" s="228" t="s">
        <v>143</v>
      </c>
      <c r="G102" s="225"/>
      <c r="H102" s="229">
        <v>546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84</v>
      </c>
      <c r="AV102" s="13" t="s">
        <v>84</v>
      </c>
      <c r="AW102" s="13" t="s">
        <v>35</v>
      </c>
      <c r="AX102" s="13" t="s">
        <v>82</v>
      </c>
      <c r="AY102" s="235" t="s">
        <v>131</v>
      </c>
    </row>
    <row r="103" s="2" customFormat="1" ht="49.05" customHeight="1">
      <c r="A103" s="40"/>
      <c r="B103" s="41"/>
      <c r="C103" s="206" t="s">
        <v>84</v>
      </c>
      <c r="D103" s="206" t="s">
        <v>133</v>
      </c>
      <c r="E103" s="207" t="s">
        <v>144</v>
      </c>
      <c r="F103" s="208" t="s">
        <v>145</v>
      </c>
      <c r="G103" s="209" t="s">
        <v>146</v>
      </c>
      <c r="H103" s="210">
        <v>487.19999999999999</v>
      </c>
      <c r="I103" s="211"/>
      <c r="J103" s="212">
        <f>ROUND(I103*H103,2)</f>
        <v>0</v>
      </c>
      <c r="K103" s="208" t="s">
        <v>137</v>
      </c>
      <c r="L103" s="46"/>
      <c r="M103" s="213" t="s">
        <v>19</v>
      </c>
      <c r="N103" s="214" t="s">
        <v>45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138</v>
      </c>
      <c r="AT103" s="217" t="s">
        <v>133</v>
      </c>
      <c r="AU103" s="217" t="s">
        <v>84</v>
      </c>
      <c r="AY103" s="19" t="s">
        <v>131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82</v>
      </c>
      <c r="BK103" s="218">
        <f>ROUND(I103*H103,2)</f>
        <v>0</v>
      </c>
      <c r="BL103" s="19" t="s">
        <v>138</v>
      </c>
      <c r="BM103" s="217" t="s">
        <v>147</v>
      </c>
    </row>
    <row r="104" s="2" customFormat="1">
      <c r="A104" s="40"/>
      <c r="B104" s="41"/>
      <c r="C104" s="42"/>
      <c r="D104" s="219" t="s">
        <v>140</v>
      </c>
      <c r="E104" s="42"/>
      <c r="F104" s="220" t="s">
        <v>148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140</v>
      </c>
      <c r="AU104" s="19" t="s">
        <v>84</v>
      </c>
    </row>
    <row r="105" s="14" customFormat="1">
      <c r="A105" s="14"/>
      <c r="B105" s="236"/>
      <c r="C105" s="237"/>
      <c r="D105" s="226" t="s">
        <v>142</v>
      </c>
      <c r="E105" s="238" t="s">
        <v>19</v>
      </c>
      <c r="F105" s="239" t="s">
        <v>149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84</v>
      </c>
      <c r="AV105" s="14" t="s">
        <v>82</v>
      </c>
      <c r="AW105" s="14" t="s">
        <v>35</v>
      </c>
      <c r="AX105" s="14" t="s">
        <v>74</v>
      </c>
      <c r="AY105" s="245" t="s">
        <v>131</v>
      </c>
    </row>
    <row r="106" s="13" customFormat="1">
      <c r="A106" s="13"/>
      <c r="B106" s="224"/>
      <c r="C106" s="225"/>
      <c r="D106" s="226" t="s">
        <v>142</v>
      </c>
      <c r="E106" s="227" t="s">
        <v>19</v>
      </c>
      <c r="F106" s="228" t="s">
        <v>150</v>
      </c>
      <c r="G106" s="225"/>
      <c r="H106" s="229">
        <v>436.80000000000001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84</v>
      </c>
      <c r="AV106" s="13" t="s">
        <v>84</v>
      </c>
      <c r="AW106" s="13" t="s">
        <v>35</v>
      </c>
      <c r="AX106" s="13" t="s">
        <v>74</v>
      </c>
      <c r="AY106" s="235" t="s">
        <v>131</v>
      </c>
    </row>
    <row r="107" s="14" customFormat="1">
      <c r="A107" s="14"/>
      <c r="B107" s="236"/>
      <c r="C107" s="237"/>
      <c r="D107" s="226" t="s">
        <v>142</v>
      </c>
      <c r="E107" s="238" t="s">
        <v>19</v>
      </c>
      <c r="F107" s="239" t="s">
        <v>151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84</v>
      </c>
      <c r="AV107" s="14" t="s">
        <v>82</v>
      </c>
      <c r="AW107" s="14" t="s">
        <v>35</v>
      </c>
      <c r="AX107" s="14" t="s">
        <v>74</v>
      </c>
      <c r="AY107" s="245" t="s">
        <v>131</v>
      </c>
    </row>
    <row r="108" s="13" customFormat="1">
      <c r="A108" s="13"/>
      <c r="B108" s="224"/>
      <c r="C108" s="225"/>
      <c r="D108" s="226" t="s">
        <v>142</v>
      </c>
      <c r="E108" s="227" t="s">
        <v>19</v>
      </c>
      <c r="F108" s="228" t="s">
        <v>152</v>
      </c>
      <c r="G108" s="225"/>
      <c r="H108" s="229">
        <v>50.399999999999999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84</v>
      </c>
      <c r="AV108" s="13" t="s">
        <v>84</v>
      </c>
      <c r="AW108" s="13" t="s">
        <v>35</v>
      </c>
      <c r="AX108" s="13" t="s">
        <v>74</v>
      </c>
      <c r="AY108" s="235" t="s">
        <v>131</v>
      </c>
    </row>
    <row r="109" s="15" customFormat="1">
      <c r="A109" s="15"/>
      <c r="B109" s="246"/>
      <c r="C109" s="247"/>
      <c r="D109" s="226" t="s">
        <v>142</v>
      </c>
      <c r="E109" s="248" t="s">
        <v>19</v>
      </c>
      <c r="F109" s="249" t="s">
        <v>153</v>
      </c>
      <c r="G109" s="247"/>
      <c r="H109" s="250">
        <v>487.19999999999999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84</v>
      </c>
      <c r="AV109" s="15" t="s">
        <v>138</v>
      </c>
      <c r="AW109" s="15" t="s">
        <v>35</v>
      </c>
      <c r="AX109" s="15" t="s">
        <v>82</v>
      </c>
      <c r="AY109" s="256" t="s">
        <v>131</v>
      </c>
    </row>
    <row r="110" s="2" customFormat="1" ht="62.7" customHeight="1">
      <c r="A110" s="40"/>
      <c r="B110" s="41"/>
      <c r="C110" s="206" t="s">
        <v>154</v>
      </c>
      <c r="D110" s="206" t="s">
        <v>133</v>
      </c>
      <c r="E110" s="207" t="s">
        <v>155</v>
      </c>
      <c r="F110" s="208" t="s">
        <v>156</v>
      </c>
      <c r="G110" s="209" t="s">
        <v>146</v>
      </c>
      <c r="H110" s="210">
        <v>380</v>
      </c>
      <c r="I110" s="211"/>
      <c r="J110" s="212">
        <f>ROUND(I110*H110,2)</f>
        <v>0</v>
      </c>
      <c r="K110" s="208" t="s">
        <v>137</v>
      </c>
      <c r="L110" s="46"/>
      <c r="M110" s="213" t="s">
        <v>19</v>
      </c>
      <c r="N110" s="214" t="s">
        <v>45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138</v>
      </c>
      <c r="AT110" s="217" t="s">
        <v>133</v>
      </c>
      <c r="AU110" s="217" t="s">
        <v>84</v>
      </c>
      <c r="AY110" s="19" t="s">
        <v>131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138</v>
      </c>
      <c r="BM110" s="217" t="s">
        <v>157</v>
      </c>
    </row>
    <row r="111" s="2" customFormat="1">
      <c r="A111" s="40"/>
      <c r="B111" s="41"/>
      <c r="C111" s="42"/>
      <c r="D111" s="219" t="s">
        <v>140</v>
      </c>
      <c r="E111" s="42"/>
      <c r="F111" s="220" t="s">
        <v>158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84</v>
      </c>
    </row>
    <row r="112" s="2" customFormat="1" ht="66.75" customHeight="1">
      <c r="A112" s="40"/>
      <c r="B112" s="41"/>
      <c r="C112" s="206" t="s">
        <v>138</v>
      </c>
      <c r="D112" s="206" t="s">
        <v>133</v>
      </c>
      <c r="E112" s="207" t="s">
        <v>159</v>
      </c>
      <c r="F112" s="208" t="s">
        <v>160</v>
      </c>
      <c r="G112" s="209" t="s">
        <v>146</v>
      </c>
      <c r="H112" s="210">
        <v>9120</v>
      </c>
      <c r="I112" s="211"/>
      <c r="J112" s="212">
        <f>ROUND(I112*H112,2)</f>
        <v>0</v>
      </c>
      <c r="K112" s="208" t="s">
        <v>137</v>
      </c>
      <c r="L112" s="46"/>
      <c r="M112" s="213" t="s">
        <v>19</v>
      </c>
      <c r="N112" s="214" t="s">
        <v>45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138</v>
      </c>
      <c r="AT112" s="217" t="s">
        <v>133</v>
      </c>
      <c r="AU112" s="217" t="s">
        <v>84</v>
      </c>
      <c r="AY112" s="19" t="s">
        <v>131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82</v>
      </c>
      <c r="BK112" s="218">
        <f>ROUND(I112*H112,2)</f>
        <v>0</v>
      </c>
      <c r="BL112" s="19" t="s">
        <v>138</v>
      </c>
      <c r="BM112" s="217" t="s">
        <v>161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162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84</v>
      </c>
    </row>
    <row r="114" s="13" customFormat="1">
      <c r="A114" s="13"/>
      <c r="B114" s="224"/>
      <c r="C114" s="225"/>
      <c r="D114" s="226" t="s">
        <v>142</v>
      </c>
      <c r="E114" s="225"/>
      <c r="F114" s="228" t="s">
        <v>163</v>
      </c>
      <c r="G114" s="225"/>
      <c r="H114" s="229">
        <v>9120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84</v>
      </c>
      <c r="AV114" s="13" t="s">
        <v>84</v>
      </c>
      <c r="AW114" s="13" t="s">
        <v>4</v>
      </c>
      <c r="AX114" s="13" t="s">
        <v>82</v>
      </c>
      <c r="AY114" s="235" t="s">
        <v>131</v>
      </c>
    </row>
    <row r="115" s="2" customFormat="1" ht="66.75" customHeight="1">
      <c r="A115" s="40"/>
      <c r="B115" s="41"/>
      <c r="C115" s="206" t="s">
        <v>164</v>
      </c>
      <c r="D115" s="206" t="s">
        <v>133</v>
      </c>
      <c r="E115" s="207" t="s">
        <v>165</v>
      </c>
      <c r="F115" s="208" t="s">
        <v>166</v>
      </c>
      <c r="G115" s="209" t="s">
        <v>146</v>
      </c>
      <c r="H115" s="210">
        <v>107.2</v>
      </c>
      <c r="I115" s="211"/>
      <c r="J115" s="212">
        <f>ROUND(I115*H115,2)</f>
        <v>0</v>
      </c>
      <c r="K115" s="208" t="s">
        <v>137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138</v>
      </c>
      <c r="AT115" s="217" t="s">
        <v>133</v>
      </c>
      <c r="AU115" s="217" t="s">
        <v>84</v>
      </c>
      <c r="AY115" s="19" t="s">
        <v>131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82</v>
      </c>
      <c r="BK115" s="218">
        <f>ROUND(I115*H115,2)</f>
        <v>0</v>
      </c>
      <c r="BL115" s="19" t="s">
        <v>138</v>
      </c>
      <c r="BM115" s="217" t="s">
        <v>167</v>
      </c>
    </row>
    <row r="116" s="2" customFormat="1">
      <c r="A116" s="40"/>
      <c r="B116" s="41"/>
      <c r="C116" s="42"/>
      <c r="D116" s="219" t="s">
        <v>140</v>
      </c>
      <c r="E116" s="42"/>
      <c r="F116" s="220" t="s">
        <v>168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84</v>
      </c>
    </row>
    <row r="117" s="2" customFormat="1" ht="49.05" customHeight="1">
      <c r="A117" s="40"/>
      <c r="B117" s="41"/>
      <c r="C117" s="206" t="s">
        <v>169</v>
      </c>
      <c r="D117" s="206" t="s">
        <v>133</v>
      </c>
      <c r="E117" s="207" t="s">
        <v>170</v>
      </c>
      <c r="F117" s="208" t="s">
        <v>171</v>
      </c>
      <c r="G117" s="209" t="s">
        <v>136</v>
      </c>
      <c r="H117" s="210">
        <v>120</v>
      </c>
      <c r="I117" s="211"/>
      <c r="J117" s="212">
        <f>ROUND(I117*H117,2)</f>
        <v>0</v>
      </c>
      <c r="K117" s="208" t="s">
        <v>137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138</v>
      </c>
      <c r="AT117" s="217" t="s">
        <v>133</v>
      </c>
      <c r="AU117" s="217" t="s">
        <v>84</v>
      </c>
      <c r="AY117" s="19" t="s">
        <v>131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82</v>
      </c>
      <c r="BK117" s="218">
        <f>ROUND(I117*H117,2)</f>
        <v>0</v>
      </c>
      <c r="BL117" s="19" t="s">
        <v>138</v>
      </c>
      <c r="BM117" s="217" t="s">
        <v>172</v>
      </c>
    </row>
    <row r="118" s="2" customFormat="1">
      <c r="A118" s="40"/>
      <c r="B118" s="41"/>
      <c r="C118" s="42"/>
      <c r="D118" s="219" t="s">
        <v>140</v>
      </c>
      <c r="E118" s="42"/>
      <c r="F118" s="220" t="s">
        <v>173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84</v>
      </c>
    </row>
    <row r="119" s="12" customFormat="1" ht="22.8" customHeight="1">
      <c r="A119" s="12"/>
      <c r="B119" s="190"/>
      <c r="C119" s="191"/>
      <c r="D119" s="192" t="s">
        <v>73</v>
      </c>
      <c r="E119" s="204" t="s">
        <v>84</v>
      </c>
      <c r="F119" s="204" t="s">
        <v>174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SUM(P120:P139)</f>
        <v>0</v>
      </c>
      <c r="Q119" s="198"/>
      <c r="R119" s="199">
        <f>SUM(R120:R139)</f>
        <v>559.13254140000004</v>
      </c>
      <c r="S119" s="198"/>
      <c r="T119" s="200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82</v>
      </c>
      <c r="AT119" s="202" t="s">
        <v>73</v>
      </c>
      <c r="AU119" s="202" t="s">
        <v>82</v>
      </c>
      <c r="AY119" s="201" t="s">
        <v>131</v>
      </c>
      <c r="BK119" s="203">
        <f>SUM(BK120:BK139)</f>
        <v>0</v>
      </c>
    </row>
    <row r="120" s="2" customFormat="1" ht="44.25" customHeight="1">
      <c r="A120" s="40"/>
      <c r="B120" s="41"/>
      <c r="C120" s="206" t="s">
        <v>175</v>
      </c>
      <c r="D120" s="206" t="s">
        <v>133</v>
      </c>
      <c r="E120" s="207" t="s">
        <v>176</v>
      </c>
      <c r="F120" s="208" t="s">
        <v>177</v>
      </c>
      <c r="G120" s="209" t="s">
        <v>178</v>
      </c>
      <c r="H120" s="210">
        <v>144</v>
      </c>
      <c r="I120" s="211"/>
      <c r="J120" s="212">
        <f>ROUND(I120*H120,2)</f>
        <v>0</v>
      </c>
      <c r="K120" s="208" t="s">
        <v>137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0.00013999999999999999</v>
      </c>
      <c r="R120" s="215">
        <f>Q120*H120</f>
        <v>0.020159999999999997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138</v>
      </c>
      <c r="AT120" s="217" t="s">
        <v>133</v>
      </c>
      <c r="AU120" s="217" t="s">
        <v>84</v>
      </c>
      <c r="AY120" s="19" t="s">
        <v>131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138</v>
      </c>
      <c r="BM120" s="217" t="s">
        <v>179</v>
      </c>
    </row>
    <row r="121" s="2" customFormat="1">
      <c r="A121" s="40"/>
      <c r="B121" s="41"/>
      <c r="C121" s="42"/>
      <c r="D121" s="219" t="s">
        <v>140</v>
      </c>
      <c r="E121" s="42"/>
      <c r="F121" s="220" t="s">
        <v>180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84</v>
      </c>
    </row>
    <row r="122" s="13" customFormat="1">
      <c r="A122" s="13"/>
      <c r="B122" s="224"/>
      <c r="C122" s="225"/>
      <c r="D122" s="226" t="s">
        <v>142</v>
      </c>
      <c r="E122" s="227" t="s">
        <v>19</v>
      </c>
      <c r="F122" s="228" t="s">
        <v>181</v>
      </c>
      <c r="G122" s="225"/>
      <c r="H122" s="229">
        <v>144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84</v>
      </c>
      <c r="AV122" s="13" t="s">
        <v>84</v>
      </c>
      <c r="AW122" s="13" t="s">
        <v>35</v>
      </c>
      <c r="AX122" s="13" t="s">
        <v>82</v>
      </c>
      <c r="AY122" s="235" t="s">
        <v>131</v>
      </c>
    </row>
    <row r="123" s="2" customFormat="1" ht="44.25" customHeight="1">
      <c r="A123" s="40"/>
      <c r="B123" s="41"/>
      <c r="C123" s="206" t="s">
        <v>182</v>
      </c>
      <c r="D123" s="206" t="s">
        <v>133</v>
      </c>
      <c r="E123" s="207" t="s">
        <v>183</v>
      </c>
      <c r="F123" s="208" t="s">
        <v>184</v>
      </c>
      <c r="G123" s="209" t="s">
        <v>178</v>
      </c>
      <c r="H123" s="210">
        <v>158.40000000000001</v>
      </c>
      <c r="I123" s="211"/>
      <c r="J123" s="212">
        <f>ROUND(I123*H123,2)</f>
        <v>0</v>
      </c>
      <c r="K123" s="208" t="s">
        <v>137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138</v>
      </c>
      <c r="AT123" s="217" t="s">
        <v>133</v>
      </c>
      <c r="AU123" s="217" t="s">
        <v>84</v>
      </c>
      <c r="AY123" s="19" t="s">
        <v>131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138</v>
      </c>
      <c r="BM123" s="217" t="s">
        <v>185</v>
      </c>
    </row>
    <row r="124" s="2" customFormat="1">
      <c r="A124" s="40"/>
      <c r="B124" s="41"/>
      <c r="C124" s="42"/>
      <c r="D124" s="219" t="s">
        <v>140</v>
      </c>
      <c r="E124" s="42"/>
      <c r="F124" s="220" t="s">
        <v>186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140</v>
      </c>
      <c r="AU124" s="19" t="s">
        <v>84</v>
      </c>
    </row>
    <row r="125" s="13" customFormat="1">
      <c r="A125" s="13"/>
      <c r="B125" s="224"/>
      <c r="C125" s="225"/>
      <c r="D125" s="226" t="s">
        <v>142</v>
      </c>
      <c r="E125" s="227" t="s">
        <v>19</v>
      </c>
      <c r="F125" s="228" t="s">
        <v>187</v>
      </c>
      <c r="G125" s="225"/>
      <c r="H125" s="229">
        <v>158.40000000000001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142</v>
      </c>
      <c r="AU125" s="235" t="s">
        <v>84</v>
      </c>
      <c r="AV125" s="13" t="s">
        <v>84</v>
      </c>
      <c r="AW125" s="13" t="s">
        <v>35</v>
      </c>
      <c r="AX125" s="13" t="s">
        <v>82</v>
      </c>
      <c r="AY125" s="235" t="s">
        <v>131</v>
      </c>
    </row>
    <row r="126" s="2" customFormat="1" ht="24.15" customHeight="1">
      <c r="A126" s="40"/>
      <c r="B126" s="41"/>
      <c r="C126" s="257" t="s">
        <v>188</v>
      </c>
      <c r="D126" s="257" t="s">
        <v>189</v>
      </c>
      <c r="E126" s="258" t="s">
        <v>190</v>
      </c>
      <c r="F126" s="259" t="s">
        <v>191</v>
      </c>
      <c r="G126" s="260" t="s">
        <v>146</v>
      </c>
      <c r="H126" s="261">
        <v>174.24000000000001</v>
      </c>
      <c r="I126" s="262"/>
      <c r="J126" s="263">
        <f>ROUND(I126*H126,2)</f>
        <v>0</v>
      </c>
      <c r="K126" s="259" t="s">
        <v>137</v>
      </c>
      <c r="L126" s="264"/>
      <c r="M126" s="265" t="s">
        <v>19</v>
      </c>
      <c r="N126" s="266" t="s">
        <v>45</v>
      </c>
      <c r="O126" s="86"/>
      <c r="P126" s="215">
        <f>O126*H126</f>
        <v>0</v>
      </c>
      <c r="Q126" s="215">
        <v>2.4289999999999998</v>
      </c>
      <c r="R126" s="215">
        <f>Q126*H126</f>
        <v>423.22895999999997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182</v>
      </c>
      <c r="AT126" s="217" t="s">
        <v>189</v>
      </c>
      <c r="AU126" s="217" t="s">
        <v>84</v>
      </c>
      <c r="AY126" s="19" t="s">
        <v>131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138</v>
      </c>
      <c r="BM126" s="217" t="s">
        <v>192</v>
      </c>
    </row>
    <row r="127" s="13" customFormat="1">
      <c r="A127" s="13"/>
      <c r="B127" s="224"/>
      <c r="C127" s="225"/>
      <c r="D127" s="226" t="s">
        <v>142</v>
      </c>
      <c r="E127" s="225"/>
      <c r="F127" s="228" t="s">
        <v>193</v>
      </c>
      <c r="G127" s="225"/>
      <c r="H127" s="229">
        <v>174.24000000000001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84</v>
      </c>
      <c r="AV127" s="13" t="s">
        <v>84</v>
      </c>
      <c r="AW127" s="13" t="s">
        <v>4</v>
      </c>
      <c r="AX127" s="13" t="s">
        <v>82</v>
      </c>
      <c r="AY127" s="235" t="s">
        <v>131</v>
      </c>
    </row>
    <row r="128" s="2" customFormat="1" ht="21.75" customHeight="1">
      <c r="A128" s="40"/>
      <c r="B128" s="41"/>
      <c r="C128" s="206" t="s">
        <v>194</v>
      </c>
      <c r="D128" s="206" t="s">
        <v>133</v>
      </c>
      <c r="E128" s="207" t="s">
        <v>195</v>
      </c>
      <c r="F128" s="208" t="s">
        <v>196</v>
      </c>
      <c r="G128" s="209" t="s">
        <v>197</v>
      </c>
      <c r="H128" s="210">
        <v>3.7629999999999999</v>
      </c>
      <c r="I128" s="211"/>
      <c r="J128" s="212">
        <f>ROUND(I128*H128,2)</f>
        <v>0</v>
      </c>
      <c r="K128" s="208" t="s">
        <v>137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1.11381</v>
      </c>
      <c r="R128" s="215">
        <f>Q128*H128</f>
        <v>4.1912670299999997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138</v>
      </c>
      <c r="AT128" s="217" t="s">
        <v>133</v>
      </c>
      <c r="AU128" s="217" t="s">
        <v>84</v>
      </c>
      <c r="AY128" s="19" t="s">
        <v>131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138</v>
      </c>
      <c r="BM128" s="217" t="s">
        <v>198</v>
      </c>
    </row>
    <row r="129" s="2" customFormat="1">
      <c r="A129" s="40"/>
      <c r="B129" s="41"/>
      <c r="C129" s="42"/>
      <c r="D129" s="219" t="s">
        <v>140</v>
      </c>
      <c r="E129" s="42"/>
      <c r="F129" s="220" t="s">
        <v>199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140</v>
      </c>
      <c r="AU129" s="19" t="s">
        <v>84</v>
      </c>
    </row>
    <row r="130" s="13" customFormat="1">
      <c r="A130" s="13"/>
      <c r="B130" s="224"/>
      <c r="C130" s="225"/>
      <c r="D130" s="226" t="s">
        <v>142</v>
      </c>
      <c r="E130" s="227" t="s">
        <v>19</v>
      </c>
      <c r="F130" s="228" t="s">
        <v>200</v>
      </c>
      <c r="G130" s="225"/>
      <c r="H130" s="229">
        <v>3.7629999999999999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84</v>
      </c>
      <c r="AV130" s="13" t="s">
        <v>84</v>
      </c>
      <c r="AW130" s="13" t="s">
        <v>35</v>
      </c>
      <c r="AX130" s="13" t="s">
        <v>82</v>
      </c>
      <c r="AY130" s="235" t="s">
        <v>131</v>
      </c>
    </row>
    <row r="131" s="2" customFormat="1" ht="24.15" customHeight="1">
      <c r="A131" s="40"/>
      <c r="B131" s="41"/>
      <c r="C131" s="206" t="s">
        <v>201</v>
      </c>
      <c r="D131" s="206" t="s">
        <v>133</v>
      </c>
      <c r="E131" s="207" t="s">
        <v>202</v>
      </c>
      <c r="F131" s="208" t="s">
        <v>203</v>
      </c>
      <c r="G131" s="209" t="s">
        <v>146</v>
      </c>
      <c r="H131" s="210">
        <v>52.551000000000002</v>
      </c>
      <c r="I131" s="211"/>
      <c r="J131" s="212">
        <f>ROUND(I131*H131,2)</f>
        <v>0</v>
      </c>
      <c r="K131" s="208" t="s">
        <v>137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2.5018699999999998</v>
      </c>
      <c r="R131" s="215">
        <f>Q131*H131</f>
        <v>131.47577036999999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138</v>
      </c>
      <c r="AT131" s="217" t="s">
        <v>133</v>
      </c>
      <c r="AU131" s="217" t="s">
        <v>84</v>
      </c>
      <c r="AY131" s="19" t="s">
        <v>131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138</v>
      </c>
      <c r="BM131" s="217" t="s">
        <v>204</v>
      </c>
    </row>
    <row r="132" s="2" customFormat="1">
      <c r="A132" s="40"/>
      <c r="B132" s="41"/>
      <c r="C132" s="42"/>
      <c r="D132" s="219" t="s">
        <v>140</v>
      </c>
      <c r="E132" s="42"/>
      <c r="F132" s="220" t="s">
        <v>205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84</v>
      </c>
    </row>
    <row r="133" s="13" customFormat="1">
      <c r="A133" s="13"/>
      <c r="B133" s="224"/>
      <c r="C133" s="225"/>
      <c r="D133" s="226" t="s">
        <v>142</v>
      </c>
      <c r="E133" s="227" t="s">
        <v>19</v>
      </c>
      <c r="F133" s="228" t="s">
        <v>206</v>
      </c>
      <c r="G133" s="225"/>
      <c r="H133" s="229">
        <v>52.551000000000002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84</v>
      </c>
      <c r="AV133" s="13" t="s">
        <v>84</v>
      </c>
      <c r="AW133" s="13" t="s">
        <v>35</v>
      </c>
      <c r="AX133" s="13" t="s">
        <v>82</v>
      </c>
      <c r="AY133" s="235" t="s">
        <v>131</v>
      </c>
    </row>
    <row r="134" s="2" customFormat="1" ht="16.5" customHeight="1">
      <c r="A134" s="40"/>
      <c r="B134" s="41"/>
      <c r="C134" s="206" t="s">
        <v>8</v>
      </c>
      <c r="D134" s="206" t="s">
        <v>133</v>
      </c>
      <c r="E134" s="207" t="s">
        <v>207</v>
      </c>
      <c r="F134" s="208" t="s">
        <v>208</v>
      </c>
      <c r="G134" s="209" t="s">
        <v>136</v>
      </c>
      <c r="H134" s="210">
        <v>73.599999999999994</v>
      </c>
      <c r="I134" s="211"/>
      <c r="J134" s="212">
        <f>ROUND(I134*H134,2)</f>
        <v>0</v>
      </c>
      <c r="K134" s="208" t="s">
        <v>137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0.0029399999999999999</v>
      </c>
      <c r="R134" s="215">
        <f>Q134*H134</f>
        <v>0.21638399999999997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138</v>
      </c>
      <c r="AT134" s="217" t="s">
        <v>133</v>
      </c>
      <c r="AU134" s="217" t="s">
        <v>84</v>
      </c>
      <c r="AY134" s="19" t="s">
        <v>131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82</v>
      </c>
      <c r="BK134" s="218">
        <f>ROUND(I134*H134,2)</f>
        <v>0</v>
      </c>
      <c r="BL134" s="19" t="s">
        <v>138</v>
      </c>
      <c r="BM134" s="217" t="s">
        <v>209</v>
      </c>
    </row>
    <row r="135" s="2" customFormat="1">
      <c r="A135" s="40"/>
      <c r="B135" s="41"/>
      <c r="C135" s="42"/>
      <c r="D135" s="219" t="s">
        <v>140</v>
      </c>
      <c r="E135" s="42"/>
      <c r="F135" s="220" t="s">
        <v>210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84</v>
      </c>
    </row>
    <row r="136" s="13" customFormat="1">
      <c r="A136" s="13"/>
      <c r="B136" s="224"/>
      <c r="C136" s="225"/>
      <c r="D136" s="226" t="s">
        <v>142</v>
      </c>
      <c r="E136" s="227" t="s">
        <v>19</v>
      </c>
      <c r="F136" s="228" t="s">
        <v>211</v>
      </c>
      <c r="G136" s="225"/>
      <c r="H136" s="229">
        <v>73.599999999999994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142</v>
      </c>
      <c r="AU136" s="235" t="s">
        <v>84</v>
      </c>
      <c r="AV136" s="13" t="s">
        <v>84</v>
      </c>
      <c r="AW136" s="13" t="s">
        <v>35</v>
      </c>
      <c r="AX136" s="13" t="s">
        <v>82</v>
      </c>
      <c r="AY136" s="235" t="s">
        <v>131</v>
      </c>
    </row>
    <row r="137" s="2" customFormat="1" ht="16.5" customHeight="1">
      <c r="A137" s="40"/>
      <c r="B137" s="41"/>
      <c r="C137" s="206" t="s">
        <v>212</v>
      </c>
      <c r="D137" s="206" t="s">
        <v>133</v>
      </c>
      <c r="E137" s="207" t="s">
        <v>213</v>
      </c>
      <c r="F137" s="208" t="s">
        <v>214</v>
      </c>
      <c r="G137" s="209" t="s">
        <v>136</v>
      </c>
      <c r="H137" s="210">
        <v>73.599999999999994</v>
      </c>
      <c r="I137" s="211"/>
      <c r="J137" s="212">
        <f>ROUND(I137*H137,2)</f>
        <v>0</v>
      </c>
      <c r="K137" s="208" t="s">
        <v>137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138</v>
      </c>
      <c r="AT137" s="217" t="s">
        <v>133</v>
      </c>
      <c r="AU137" s="217" t="s">
        <v>84</v>
      </c>
      <c r="AY137" s="19" t="s">
        <v>131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138</v>
      </c>
      <c r="BM137" s="217" t="s">
        <v>215</v>
      </c>
    </row>
    <row r="138" s="2" customFormat="1">
      <c r="A138" s="40"/>
      <c r="B138" s="41"/>
      <c r="C138" s="42"/>
      <c r="D138" s="219" t="s">
        <v>140</v>
      </c>
      <c r="E138" s="42"/>
      <c r="F138" s="220" t="s">
        <v>216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84</v>
      </c>
    </row>
    <row r="139" s="2" customFormat="1" ht="16.5" customHeight="1">
      <c r="A139" s="40"/>
      <c r="B139" s="41"/>
      <c r="C139" s="206" t="s">
        <v>217</v>
      </c>
      <c r="D139" s="206" t="s">
        <v>133</v>
      </c>
      <c r="E139" s="207" t="s">
        <v>218</v>
      </c>
      <c r="F139" s="208" t="s">
        <v>219</v>
      </c>
      <c r="G139" s="209" t="s">
        <v>220</v>
      </c>
      <c r="H139" s="210">
        <v>18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138</v>
      </c>
      <c r="AT139" s="217" t="s">
        <v>133</v>
      </c>
      <c r="AU139" s="217" t="s">
        <v>84</v>
      </c>
      <c r="AY139" s="19" t="s">
        <v>131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82</v>
      </c>
      <c r="BK139" s="218">
        <f>ROUND(I139*H139,2)</f>
        <v>0</v>
      </c>
      <c r="BL139" s="19" t="s">
        <v>138</v>
      </c>
      <c r="BM139" s="217" t="s">
        <v>221</v>
      </c>
    </row>
    <row r="140" s="12" customFormat="1" ht="22.8" customHeight="1">
      <c r="A140" s="12"/>
      <c r="B140" s="190"/>
      <c r="C140" s="191"/>
      <c r="D140" s="192" t="s">
        <v>73</v>
      </c>
      <c r="E140" s="204" t="s">
        <v>154</v>
      </c>
      <c r="F140" s="204" t="s">
        <v>222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SUM(P141:P143)</f>
        <v>0</v>
      </c>
      <c r="Q140" s="198"/>
      <c r="R140" s="199">
        <f>SUM(R141:R143)</f>
        <v>0</v>
      </c>
      <c r="S140" s="198"/>
      <c r="T140" s="20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82</v>
      </c>
      <c r="AT140" s="202" t="s">
        <v>73</v>
      </c>
      <c r="AU140" s="202" t="s">
        <v>82</v>
      </c>
      <c r="AY140" s="201" t="s">
        <v>131</v>
      </c>
      <c r="BK140" s="203">
        <f>SUM(BK141:BK143)</f>
        <v>0</v>
      </c>
    </row>
    <row r="141" s="2" customFormat="1" ht="37.8" customHeight="1">
      <c r="A141" s="40"/>
      <c r="B141" s="41"/>
      <c r="C141" s="206" t="s">
        <v>223</v>
      </c>
      <c r="D141" s="206" t="s">
        <v>133</v>
      </c>
      <c r="E141" s="207" t="s">
        <v>224</v>
      </c>
      <c r="F141" s="208" t="s">
        <v>225</v>
      </c>
      <c r="G141" s="209" t="s">
        <v>226</v>
      </c>
      <c r="H141" s="210">
        <v>1</v>
      </c>
      <c r="I141" s="211"/>
      <c r="J141" s="212">
        <f>ROUND(I141*H141,2)</f>
        <v>0</v>
      </c>
      <c r="K141" s="208" t="s">
        <v>137</v>
      </c>
      <c r="L141" s="46"/>
      <c r="M141" s="213" t="s">
        <v>19</v>
      </c>
      <c r="N141" s="214" t="s">
        <v>45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138</v>
      </c>
      <c r="AT141" s="217" t="s">
        <v>133</v>
      </c>
      <c r="AU141" s="217" t="s">
        <v>84</v>
      </c>
      <c r="AY141" s="19" t="s">
        <v>131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82</v>
      </c>
      <c r="BK141" s="218">
        <f>ROUND(I141*H141,2)</f>
        <v>0</v>
      </c>
      <c r="BL141" s="19" t="s">
        <v>138</v>
      </c>
      <c r="BM141" s="217" t="s">
        <v>227</v>
      </c>
    </row>
    <row r="142" s="2" customFormat="1">
      <c r="A142" s="40"/>
      <c r="B142" s="41"/>
      <c r="C142" s="42"/>
      <c r="D142" s="219" t="s">
        <v>140</v>
      </c>
      <c r="E142" s="42"/>
      <c r="F142" s="220" t="s">
        <v>228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140</v>
      </c>
      <c r="AU142" s="19" t="s">
        <v>84</v>
      </c>
    </row>
    <row r="143" s="2" customFormat="1" ht="37.8" customHeight="1">
      <c r="A143" s="40"/>
      <c r="B143" s="41"/>
      <c r="C143" s="206" t="s">
        <v>229</v>
      </c>
      <c r="D143" s="206" t="s">
        <v>133</v>
      </c>
      <c r="E143" s="207" t="s">
        <v>230</v>
      </c>
      <c r="F143" s="208" t="s">
        <v>231</v>
      </c>
      <c r="G143" s="209" t="s">
        <v>226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138</v>
      </c>
      <c r="AT143" s="217" t="s">
        <v>133</v>
      </c>
      <c r="AU143" s="217" t="s">
        <v>84</v>
      </c>
      <c r="AY143" s="19" t="s">
        <v>131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82</v>
      </c>
      <c r="BK143" s="218">
        <f>ROUND(I143*H143,2)</f>
        <v>0</v>
      </c>
      <c r="BL143" s="19" t="s">
        <v>138</v>
      </c>
      <c r="BM143" s="217" t="s">
        <v>232</v>
      </c>
    </row>
    <row r="144" s="12" customFormat="1" ht="22.8" customHeight="1">
      <c r="A144" s="12"/>
      <c r="B144" s="190"/>
      <c r="C144" s="191"/>
      <c r="D144" s="192" t="s">
        <v>73</v>
      </c>
      <c r="E144" s="204" t="s">
        <v>164</v>
      </c>
      <c r="F144" s="204" t="s">
        <v>233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SUM(P145:P174)</f>
        <v>0</v>
      </c>
      <c r="Q144" s="198"/>
      <c r="R144" s="199">
        <f>SUM(R145:R174)</f>
        <v>7.904115</v>
      </c>
      <c r="S144" s="198"/>
      <c r="T144" s="200">
        <f>SUM(T145:T174)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82</v>
      </c>
      <c r="AT144" s="202" t="s">
        <v>73</v>
      </c>
      <c r="AU144" s="202" t="s">
        <v>82</v>
      </c>
      <c r="AY144" s="201" t="s">
        <v>131</v>
      </c>
      <c r="BK144" s="203">
        <f>SUM(BK145:BK174)</f>
        <v>0</v>
      </c>
    </row>
    <row r="145" s="2" customFormat="1" ht="33" customHeight="1">
      <c r="A145" s="40"/>
      <c r="B145" s="41"/>
      <c r="C145" s="206" t="s">
        <v>234</v>
      </c>
      <c r="D145" s="206" t="s">
        <v>133</v>
      </c>
      <c r="E145" s="207" t="s">
        <v>235</v>
      </c>
      <c r="F145" s="208" t="s">
        <v>236</v>
      </c>
      <c r="G145" s="209" t="s">
        <v>136</v>
      </c>
      <c r="H145" s="210">
        <v>1041.2000000000001</v>
      </c>
      <c r="I145" s="211"/>
      <c r="J145" s="212">
        <f>ROUND(I145*H145,2)</f>
        <v>0</v>
      </c>
      <c r="K145" s="208" t="s">
        <v>137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138</v>
      </c>
      <c r="AT145" s="217" t="s">
        <v>133</v>
      </c>
      <c r="AU145" s="217" t="s">
        <v>84</v>
      </c>
      <c r="AY145" s="19" t="s">
        <v>131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82</v>
      </c>
      <c r="BK145" s="218">
        <f>ROUND(I145*H145,2)</f>
        <v>0</v>
      </c>
      <c r="BL145" s="19" t="s">
        <v>138</v>
      </c>
      <c r="BM145" s="217" t="s">
        <v>237</v>
      </c>
    </row>
    <row r="146" s="2" customFormat="1">
      <c r="A146" s="40"/>
      <c r="B146" s="41"/>
      <c r="C146" s="42"/>
      <c r="D146" s="219" t="s">
        <v>140</v>
      </c>
      <c r="E146" s="42"/>
      <c r="F146" s="220" t="s">
        <v>238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140</v>
      </c>
      <c r="AU146" s="19" t="s">
        <v>84</v>
      </c>
    </row>
    <row r="147" s="13" customFormat="1">
      <c r="A147" s="13"/>
      <c r="B147" s="224"/>
      <c r="C147" s="225"/>
      <c r="D147" s="226" t="s">
        <v>142</v>
      </c>
      <c r="E147" s="227" t="s">
        <v>19</v>
      </c>
      <c r="F147" s="228" t="s">
        <v>239</v>
      </c>
      <c r="G147" s="225"/>
      <c r="H147" s="229">
        <v>520.60000000000002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84</v>
      </c>
      <c r="AV147" s="13" t="s">
        <v>84</v>
      </c>
      <c r="AW147" s="13" t="s">
        <v>35</v>
      </c>
      <c r="AX147" s="13" t="s">
        <v>82</v>
      </c>
      <c r="AY147" s="235" t="s">
        <v>131</v>
      </c>
    </row>
    <row r="148" s="13" customFormat="1">
      <c r="A148" s="13"/>
      <c r="B148" s="224"/>
      <c r="C148" s="225"/>
      <c r="D148" s="226" t="s">
        <v>142</v>
      </c>
      <c r="E148" s="225"/>
      <c r="F148" s="228" t="s">
        <v>240</v>
      </c>
      <c r="G148" s="225"/>
      <c r="H148" s="229">
        <v>1041.2000000000001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142</v>
      </c>
      <c r="AU148" s="235" t="s">
        <v>84</v>
      </c>
      <c r="AV148" s="13" t="s">
        <v>84</v>
      </c>
      <c r="AW148" s="13" t="s">
        <v>4</v>
      </c>
      <c r="AX148" s="13" t="s">
        <v>82</v>
      </c>
      <c r="AY148" s="235" t="s">
        <v>131</v>
      </c>
    </row>
    <row r="149" s="2" customFormat="1" ht="49.05" customHeight="1">
      <c r="A149" s="40"/>
      <c r="B149" s="41"/>
      <c r="C149" s="206" t="s">
        <v>241</v>
      </c>
      <c r="D149" s="206" t="s">
        <v>133</v>
      </c>
      <c r="E149" s="207" t="s">
        <v>242</v>
      </c>
      <c r="F149" s="208" t="s">
        <v>243</v>
      </c>
      <c r="G149" s="209" t="s">
        <v>136</v>
      </c>
      <c r="H149" s="210">
        <v>54</v>
      </c>
      <c r="I149" s="211"/>
      <c r="J149" s="212">
        <f>ROUND(I149*H149,2)</f>
        <v>0</v>
      </c>
      <c r="K149" s="208" t="s">
        <v>137</v>
      </c>
      <c r="L149" s="46"/>
      <c r="M149" s="213" t="s">
        <v>19</v>
      </c>
      <c r="N149" s="214" t="s">
        <v>45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138</v>
      </c>
      <c r="AT149" s="217" t="s">
        <v>133</v>
      </c>
      <c r="AU149" s="217" t="s">
        <v>84</v>
      </c>
      <c r="AY149" s="19" t="s">
        <v>131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82</v>
      </c>
      <c r="BK149" s="218">
        <f>ROUND(I149*H149,2)</f>
        <v>0</v>
      </c>
      <c r="BL149" s="19" t="s">
        <v>138</v>
      </c>
      <c r="BM149" s="217" t="s">
        <v>244</v>
      </c>
    </row>
    <row r="150" s="2" customFormat="1">
      <c r="A150" s="40"/>
      <c r="B150" s="41"/>
      <c r="C150" s="42"/>
      <c r="D150" s="219" t="s">
        <v>140</v>
      </c>
      <c r="E150" s="42"/>
      <c r="F150" s="220" t="s">
        <v>245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140</v>
      </c>
      <c r="AU150" s="19" t="s">
        <v>84</v>
      </c>
    </row>
    <row r="151" s="14" customFormat="1">
      <c r="A151" s="14"/>
      <c r="B151" s="236"/>
      <c r="C151" s="237"/>
      <c r="D151" s="226" t="s">
        <v>142</v>
      </c>
      <c r="E151" s="238" t="s">
        <v>19</v>
      </c>
      <c r="F151" s="239" t="s">
        <v>246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142</v>
      </c>
      <c r="AU151" s="245" t="s">
        <v>84</v>
      </c>
      <c r="AV151" s="14" t="s">
        <v>82</v>
      </c>
      <c r="AW151" s="14" t="s">
        <v>35</v>
      </c>
      <c r="AX151" s="14" t="s">
        <v>74</v>
      </c>
      <c r="AY151" s="245" t="s">
        <v>131</v>
      </c>
    </row>
    <row r="152" s="13" customFormat="1">
      <c r="A152" s="13"/>
      <c r="B152" s="224"/>
      <c r="C152" s="225"/>
      <c r="D152" s="226" t="s">
        <v>142</v>
      </c>
      <c r="E152" s="227" t="s">
        <v>19</v>
      </c>
      <c r="F152" s="228" t="s">
        <v>247</v>
      </c>
      <c r="G152" s="225"/>
      <c r="H152" s="229">
        <v>54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84</v>
      </c>
      <c r="AV152" s="13" t="s">
        <v>84</v>
      </c>
      <c r="AW152" s="13" t="s">
        <v>35</v>
      </c>
      <c r="AX152" s="13" t="s">
        <v>82</v>
      </c>
      <c r="AY152" s="235" t="s">
        <v>131</v>
      </c>
    </row>
    <row r="153" s="2" customFormat="1" ht="37.8" customHeight="1">
      <c r="A153" s="40"/>
      <c r="B153" s="41"/>
      <c r="C153" s="206" t="s">
        <v>248</v>
      </c>
      <c r="D153" s="206" t="s">
        <v>133</v>
      </c>
      <c r="E153" s="207" t="s">
        <v>249</v>
      </c>
      <c r="F153" s="208" t="s">
        <v>250</v>
      </c>
      <c r="G153" s="209" t="s">
        <v>136</v>
      </c>
      <c r="H153" s="210">
        <v>54</v>
      </c>
      <c r="I153" s="211"/>
      <c r="J153" s="212">
        <f>ROUND(I153*H153,2)</f>
        <v>0</v>
      </c>
      <c r="K153" s="208" t="s">
        <v>137</v>
      </c>
      <c r="L153" s="46"/>
      <c r="M153" s="213" t="s">
        <v>19</v>
      </c>
      <c r="N153" s="214" t="s">
        <v>45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138</v>
      </c>
      <c r="AT153" s="217" t="s">
        <v>133</v>
      </c>
      <c r="AU153" s="217" t="s">
        <v>84</v>
      </c>
      <c r="AY153" s="19" t="s">
        <v>131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82</v>
      </c>
      <c r="BK153" s="218">
        <f>ROUND(I153*H153,2)</f>
        <v>0</v>
      </c>
      <c r="BL153" s="19" t="s">
        <v>138</v>
      </c>
      <c r="BM153" s="217" t="s">
        <v>251</v>
      </c>
    </row>
    <row r="154" s="2" customFormat="1">
      <c r="A154" s="40"/>
      <c r="B154" s="41"/>
      <c r="C154" s="42"/>
      <c r="D154" s="219" t="s">
        <v>140</v>
      </c>
      <c r="E154" s="42"/>
      <c r="F154" s="220" t="s">
        <v>252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84</v>
      </c>
    </row>
    <row r="155" s="14" customFormat="1">
      <c r="A155" s="14"/>
      <c r="B155" s="236"/>
      <c r="C155" s="237"/>
      <c r="D155" s="226" t="s">
        <v>142</v>
      </c>
      <c r="E155" s="238" t="s">
        <v>19</v>
      </c>
      <c r="F155" s="239" t="s">
        <v>246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142</v>
      </c>
      <c r="AU155" s="245" t="s">
        <v>84</v>
      </c>
      <c r="AV155" s="14" t="s">
        <v>82</v>
      </c>
      <c r="AW155" s="14" t="s">
        <v>35</v>
      </c>
      <c r="AX155" s="14" t="s">
        <v>74</v>
      </c>
      <c r="AY155" s="245" t="s">
        <v>131</v>
      </c>
    </row>
    <row r="156" s="13" customFormat="1">
      <c r="A156" s="13"/>
      <c r="B156" s="224"/>
      <c r="C156" s="225"/>
      <c r="D156" s="226" t="s">
        <v>142</v>
      </c>
      <c r="E156" s="227" t="s">
        <v>19</v>
      </c>
      <c r="F156" s="228" t="s">
        <v>247</v>
      </c>
      <c r="G156" s="225"/>
      <c r="H156" s="229">
        <v>54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142</v>
      </c>
      <c r="AU156" s="235" t="s">
        <v>84</v>
      </c>
      <c r="AV156" s="13" t="s">
        <v>84</v>
      </c>
      <c r="AW156" s="13" t="s">
        <v>35</v>
      </c>
      <c r="AX156" s="13" t="s">
        <v>82</v>
      </c>
      <c r="AY156" s="235" t="s">
        <v>131</v>
      </c>
    </row>
    <row r="157" s="2" customFormat="1" ht="37.8" customHeight="1">
      <c r="A157" s="40"/>
      <c r="B157" s="41"/>
      <c r="C157" s="206" t="s">
        <v>253</v>
      </c>
      <c r="D157" s="206" t="s">
        <v>133</v>
      </c>
      <c r="E157" s="207" t="s">
        <v>254</v>
      </c>
      <c r="F157" s="208" t="s">
        <v>255</v>
      </c>
      <c r="G157" s="209" t="s">
        <v>136</v>
      </c>
      <c r="H157" s="210">
        <v>273.46499999999997</v>
      </c>
      <c r="I157" s="211"/>
      <c r="J157" s="212">
        <f>ROUND(I157*H157,2)</f>
        <v>0</v>
      </c>
      <c r="K157" s="208" t="s">
        <v>137</v>
      </c>
      <c r="L157" s="46"/>
      <c r="M157" s="213" t="s">
        <v>19</v>
      </c>
      <c r="N157" s="214" t="s">
        <v>45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138</v>
      </c>
      <c r="AT157" s="217" t="s">
        <v>133</v>
      </c>
      <c r="AU157" s="217" t="s">
        <v>84</v>
      </c>
      <c r="AY157" s="19" t="s">
        <v>131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138</v>
      </c>
      <c r="BM157" s="217" t="s">
        <v>256</v>
      </c>
    </row>
    <row r="158" s="2" customFormat="1">
      <c r="A158" s="40"/>
      <c r="B158" s="41"/>
      <c r="C158" s="42"/>
      <c r="D158" s="219" t="s">
        <v>140</v>
      </c>
      <c r="E158" s="42"/>
      <c r="F158" s="220" t="s">
        <v>257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140</v>
      </c>
      <c r="AU158" s="19" t="s">
        <v>84</v>
      </c>
    </row>
    <row r="159" s="13" customFormat="1">
      <c r="A159" s="13"/>
      <c r="B159" s="224"/>
      <c r="C159" s="225"/>
      <c r="D159" s="226" t="s">
        <v>142</v>
      </c>
      <c r="E159" s="227" t="s">
        <v>19</v>
      </c>
      <c r="F159" s="228" t="s">
        <v>258</v>
      </c>
      <c r="G159" s="225"/>
      <c r="H159" s="229">
        <v>273.46499999999997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84</v>
      </c>
      <c r="AV159" s="13" t="s">
        <v>84</v>
      </c>
      <c r="AW159" s="13" t="s">
        <v>35</v>
      </c>
      <c r="AX159" s="13" t="s">
        <v>82</v>
      </c>
      <c r="AY159" s="235" t="s">
        <v>131</v>
      </c>
    </row>
    <row r="160" s="2" customFormat="1" ht="44.25" customHeight="1">
      <c r="A160" s="40"/>
      <c r="B160" s="41"/>
      <c r="C160" s="206" t="s">
        <v>7</v>
      </c>
      <c r="D160" s="206" t="s">
        <v>133</v>
      </c>
      <c r="E160" s="207" t="s">
        <v>259</v>
      </c>
      <c r="F160" s="208" t="s">
        <v>260</v>
      </c>
      <c r="G160" s="209" t="s">
        <v>136</v>
      </c>
      <c r="H160" s="210">
        <v>11.1</v>
      </c>
      <c r="I160" s="211"/>
      <c r="J160" s="212">
        <f>ROUND(I160*H160,2)</f>
        <v>0</v>
      </c>
      <c r="K160" s="208" t="s">
        <v>137</v>
      </c>
      <c r="L160" s="46"/>
      <c r="M160" s="213" t="s">
        <v>19</v>
      </c>
      <c r="N160" s="214" t="s">
        <v>45</v>
      </c>
      <c r="O160" s="86"/>
      <c r="P160" s="215">
        <f>O160*H160</f>
        <v>0</v>
      </c>
      <c r="Q160" s="215">
        <v>0.20745</v>
      </c>
      <c r="R160" s="215">
        <f>Q160*H160</f>
        <v>2.3026949999999999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138</v>
      </c>
      <c r="AT160" s="217" t="s">
        <v>133</v>
      </c>
      <c r="AU160" s="217" t="s">
        <v>84</v>
      </c>
      <c r="AY160" s="19" t="s">
        <v>131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82</v>
      </c>
      <c r="BK160" s="218">
        <f>ROUND(I160*H160,2)</f>
        <v>0</v>
      </c>
      <c r="BL160" s="19" t="s">
        <v>138</v>
      </c>
      <c r="BM160" s="217" t="s">
        <v>261</v>
      </c>
    </row>
    <row r="161" s="2" customFormat="1">
      <c r="A161" s="40"/>
      <c r="B161" s="41"/>
      <c r="C161" s="42"/>
      <c r="D161" s="219" t="s">
        <v>140</v>
      </c>
      <c r="E161" s="42"/>
      <c r="F161" s="220" t="s">
        <v>262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84</v>
      </c>
    </row>
    <row r="162" s="13" customFormat="1">
      <c r="A162" s="13"/>
      <c r="B162" s="224"/>
      <c r="C162" s="225"/>
      <c r="D162" s="226" t="s">
        <v>142</v>
      </c>
      <c r="E162" s="227" t="s">
        <v>19</v>
      </c>
      <c r="F162" s="228" t="s">
        <v>263</v>
      </c>
      <c r="G162" s="225"/>
      <c r="H162" s="229">
        <v>11.1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84</v>
      </c>
      <c r="AV162" s="13" t="s">
        <v>84</v>
      </c>
      <c r="AW162" s="13" t="s">
        <v>35</v>
      </c>
      <c r="AX162" s="13" t="s">
        <v>82</v>
      </c>
      <c r="AY162" s="235" t="s">
        <v>131</v>
      </c>
    </row>
    <row r="163" s="2" customFormat="1" ht="24.15" customHeight="1">
      <c r="A163" s="40"/>
      <c r="B163" s="41"/>
      <c r="C163" s="206" t="s">
        <v>264</v>
      </c>
      <c r="D163" s="206" t="s">
        <v>133</v>
      </c>
      <c r="E163" s="207" t="s">
        <v>265</v>
      </c>
      <c r="F163" s="208" t="s">
        <v>266</v>
      </c>
      <c r="G163" s="209" t="s">
        <v>136</v>
      </c>
      <c r="H163" s="210">
        <v>54</v>
      </c>
      <c r="I163" s="211"/>
      <c r="J163" s="212">
        <f>ROUND(I163*H163,2)</f>
        <v>0</v>
      </c>
      <c r="K163" s="208" t="s">
        <v>137</v>
      </c>
      <c r="L163" s="46"/>
      <c r="M163" s="213" t="s">
        <v>19</v>
      </c>
      <c r="N163" s="214" t="s">
        <v>45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138</v>
      </c>
      <c r="AT163" s="217" t="s">
        <v>133</v>
      </c>
      <c r="AU163" s="217" t="s">
        <v>84</v>
      </c>
      <c r="AY163" s="19" t="s">
        <v>131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82</v>
      </c>
      <c r="BK163" s="218">
        <f>ROUND(I163*H163,2)</f>
        <v>0</v>
      </c>
      <c r="BL163" s="19" t="s">
        <v>138</v>
      </c>
      <c r="BM163" s="217" t="s">
        <v>267</v>
      </c>
    </row>
    <row r="164" s="2" customFormat="1">
      <c r="A164" s="40"/>
      <c r="B164" s="41"/>
      <c r="C164" s="42"/>
      <c r="D164" s="219" t="s">
        <v>140</v>
      </c>
      <c r="E164" s="42"/>
      <c r="F164" s="220" t="s">
        <v>268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140</v>
      </c>
      <c r="AU164" s="19" t="s">
        <v>84</v>
      </c>
    </row>
    <row r="165" s="14" customFormat="1">
      <c r="A165" s="14"/>
      <c r="B165" s="236"/>
      <c r="C165" s="237"/>
      <c r="D165" s="226" t="s">
        <v>142</v>
      </c>
      <c r="E165" s="238" t="s">
        <v>19</v>
      </c>
      <c r="F165" s="239" t="s">
        <v>246</v>
      </c>
      <c r="G165" s="237"/>
      <c r="H165" s="238" t="s">
        <v>19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142</v>
      </c>
      <c r="AU165" s="245" t="s">
        <v>84</v>
      </c>
      <c r="AV165" s="14" t="s">
        <v>82</v>
      </c>
      <c r="AW165" s="14" t="s">
        <v>35</v>
      </c>
      <c r="AX165" s="14" t="s">
        <v>74</v>
      </c>
      <c r="AY165" s="245" t="s">
        <v>131</v>
      </c>
    </row>
    <row r="166" s="13" customFormat="1">
      <c r="A166" s="13"/>
      <c r="B166" s="224"/>
      <c r="C166" s="225"/>
      <c r="D166" s="226" t="s">
        <v>142</v>
      </c>
      <c r="E166" s="227" t="s">
        <v>19</v>
      </c>
      <c r="F166" s="228" t="s">
        <v>247</v>
      </c>
      <c r="G166" s="225"/>
      <c r="H166" s="229">
        <v>54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84</v>
      </c>
      <c r="AV166" s="13" t="s">
        <v>84</v>
      </c>
      <c r="AW166" s="13" t="s">
        <v>35</v>
      </c>
      <c r="AX166" s="13" t="s">
        <v>82</v>
      </c>
      <c r="AY166" s="235" t="s">
        <v>131</v>
      </c>
    </row>
    <row r="167" s="2" customFormat="1" ht="24.15" customHeight="1">
      <c r="A167" s="40"/>
      <c r="B167" s="41"/>
      <c r="C167" s="206" t="s">
        <v>269</v>
      </c>
      <c r="D167" s="206" t="s">
        <v>133</v>
      </c>
      <c r="E167" s="207" t="s">
        <v>270</v>
      </c>
      <c r="F167" s="208" t="s">
        <v>271</v>
      </c>
      <c r="G167" s="209" t="s">
        <v>136</v>
      </c>
      <c r="H167" s="210">
        <v>54</v>
      </c>
      <c r="I167" s="211"/>
      <c r="J167" s="212">
        <f>ROUND(I167*H167,2)</f>
        <v>0</v>
      </c>
      <c r="K167" s="208" t="s">
        <v>137</v>
      </c>
      <c r="L167" s="46"/>
      <c r="M167" s="213" t="s">
        <v>19</v>
      </c>
      <c r="N167" s="214" t="s">
        <v>45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138</v>
      </c>
      <c r="AT167" s="217" t="s">
        <v>133</v>
      </c>
      <c r="AU167" s="217" t="s">
        <v>84</v>
      </c>
      <c r="AY167" s="19" t="s">
        <v>131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82</v>
      </c>
      <c r="BK167" s="218">
        <f>ROUND(I167*H167,2)</f>
        <v>0</v>
      </c>
      <c r="BL167" s="19" t="s">
        <v>138</v>
      </c>
      <c r="BM167" s="217" t="s">
        <v>272</v>
      </c>
    </row>
    <row r="168" s="2" customFormat="1">
      <c r="A168" s="40"/>
      <c r="B168" s="41"/>
      <c r="C168" s="42"/>
      <c r="D168" s="219" t="s">
        <v>140</v>
      </c>
      <c r="E168" s="42"/>
      <c r="F168" s="220" t="s">
        <v>273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140</v>
      </c>
      <c r="AU168" s="19" t="s">
        <v>84</v>
      </c>
    </row>
    <row r="169" s="14" customFormat="1">
      <c r="A169" s="14"/>
      <c r="B169" s="236"/>
      <c r="C169" s="237"/>
      <c r="D169" s="226" t="s">
        <v>142</v>
      </c>
      <c r="E169" s="238" t="s">
        <v>19</v>
      </c>
      <c r="F169" s="239" t="s">
        <v>246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142</v>
      </c>
      <c r="AU169" s="245" t="s">
        <v>84</v>
      </c>
      <c r="AV169" s="14" t="s">
        <v>82</v>
      </c>
      <c r="AW169" s="14" t="s">
        <v>35</v>
      </c>
      <c r="AX169" s="14" t="s">
        <v>74</v>
      </c>
      <c r="AY169" s="245" t="s">
        <v>131</v>
      </c>
    </row>
    <row r="170" s="13" customFormat="1">
      <c r="A170" s="13"/>
      <c r="B170" s="224"/>
      <c r="C170" s="225"/>
      <c r="D170" s="226" t="s">
        <v>142</v>
      </c>
      <c r="E170" s="227" t="s">
        <v>19</v>
      </c>
      <c r="F170" s="228" t="s">
        <v>247</v>
      </c>
      <c r="G170" s="225"/>
      <c r="H170" s="229">
        <v>54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142</v>
      </c>
      <c r="AU170" s="235" t="s">
        <v>84</v>
      </c>
      <c r="AV170" s="13" t="s">
        <v>84</v>
      </c>
      <c r="AW170" s="13" t="s">
        <v>35</v>
      </c>
      <c r="AX170" s="13" t="s">
        <v>82</v>
      </c>
      <c r="AY170" s="235" t="s">
        <v>131</v>
      </c>
    </row>
    <row r="171" s="2" customFormat="1" ht="49.05" customHeight="1">
      <c r="A171" s="40"/>
      <c r="B171" s="41"/>
      <c r="C171" s="206" t="s">
        <v>274</v>
      </c>
      <c r="D171" s="206" t="s">
        <v>133</v>
      </c>
      <c r="E171" s="207" t="s">
        <v>275</v>
      </c>
      <c r="F171" s="208" t="s">
        <v>276</v>
      </c>
      <c r="G171" s="209" t="s">
        <v>136</v>
      </c>
      <c r="H171" s="210">
        <v>54</v>
      </c>
      <c r="I171" s="211"/>
      <c r="J171" s="212">
        <f>ROUND(I171*H171,2)</f>
        <v>0</v>
      </c>
      <c r="K171" s="208" t="s">
        <v>137</v>
      </c>
      <c r="L171" s="46"/>
      <c r="M171" s="213" t="s">
        <v>19</v>
      </c>
      <c r="N171" s="214" t="s">
        <v>45</v>
      </c>
      <c r="O171" s="86"/>
      <c r="P171" s="215">
        <f>O171*H171</f>
        <v>0</v>
      </c>
      <c r="Q171" s="215">
        <v>0.10373</v>
      </c>
      <c r="R171" s="215">
        <f>Q171*H171</f>
        <v>5.6014200000000001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138</v>
      </c>
      <c r="AT171" s="217" t="s">
        <v>133</v>
      </c>
      <c r="AU171" s="217" t="s">
        <v>84</v>
      </c>
      <c r="AY171" s="19" t="s">
        <v>131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82</v>
      </c>
      <c r="BK171" s="218">
        <f>ROUND(I171*H171,2)</f>
        <v>0</v>
      </c>
      <c r="BL171" s="19" t="s">
        <v>138</v>
      </c>
      <c r="BM171" s="217" t="s">
        <v>277</v>
      </c>
    </row>
    <row r="172" s="2" customFormat="1">
      <c r="A172" s="40"/>
      <c r="B172" s="41"/>
      <c r="C172" s="42"/>
      <c r="D172" s="219" t="s">
        <v>140</v>
      </c>
      <c r="E172" s="42"/>
      <c r="F172" s="220" t="s">
        <v>278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140</v>
      </c>
      <c r="AU172" s="19" t="s">
        <v>84</v>
      </c>
    </row>
    <row r="173" s="14" customFormat="1">
      <c r="A173" s="14"/>
      <c r="B173" s="236"/>
      <c r="C173" s="237"/>
      <c r="D173" s="226" t="s">
        <v>142</v>
      </c>
      <c r="E173" s="238" t="s">
        <v>19</v>
      </c>
      <c r="F173" s="239" t="s">
        <v>246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142</v>
      </c>
      <c r="AU173" s="245" t="s">
        <v>84</v>
      </c>
      <c r="AV173" s="14" t="s">
        <v>82</v>
      </c>
      <c r="AW173" s="14" t="s">
        <v>35</v>
      </c>
      <c r="AX173" s="14" t="s">
        <v>74</v>
      </c>
      <c r="AY173" s="245" t="s">
        <v>131</v>
      </c>
    </row>
    <row r="174" s="13" customFormat="1">
      <c r="A174" s="13"/>
      <c r="B174" s="224"/>
      <c r="C174" s="225"/>
      <c r="D174" s="226" t="s">
        <v>142</v>
      </c>
      <c r="E174" s="227" t="s">
        <v>19</v>
      </c>
      <c r="F174" s="228" t="s">
        <v>247</v>
      </c>
      <c r="G174" s="225"/>
      <c r="H174" s="229">
        <v>54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142</v>
      </c>
      <c r="AU174" s="235" t="s">
        <v>84</v>
      </c>
      <c r="AV174" s="13" t="s">
        <v>84</v>
      </c>
      <c r="AW174" s="13" t="s">
        <v>35</v>
      </c>
      <c r="AX174" s="13" t="s">
        <v>82</v>
      </c>
      <c r="AY174" s="235" t="s">
        <v>131</v>
      </c>
    </row>
    <row r="175" s="12" customFormat="1" ht="22.8" customHeight="1">
      <c r="A175" s="12"/>
      <c r="B175" s="190"/>
      <c r="C175" s="191"/>
      <c r="D175" s="192" t="s">
        <v>73</v>
      </c>
      <c r="E175" s="204" t="s">
        <v>188</v>
      </c>
      <c r="F175" s="204" t="s">
        <v>279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SUM(P176:P183)</f>
        <v>0</v>
      </c>
      <c r="Q175" s="198"/>
      <c r="R175" s="199">
        <f>SUM(R176:R183)</f>
        <v>0.39513539999999997</v>
      </c>
      <c r="S175" s="198"/>
      <c r="T175" s="200">
        <f>SUM(T176:T183)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82</v>
      </c>
      <c r="AT175" s="202" t="s">
        <v>73</v>
      </c>
      <c r="AU175" s="202" t="s">
        <v>82</v>
      </c>
      <c r="AY175" s="201" t="s">
        <v>131</v>
      </c>
      <c r="BK175" s="203">
        <f>SUM(BK176:BK183)</f>
        <v>0</v>
      </c>
    </row>
    <row r="176" s="2" customFormat="1" ht="24.15" customHeight="1">
      <c r="A176" s="40"/>
      <c r="B176" s="41"/>
      <c r="C176" s="206" t="s">
        <v>280</v>
      </c>
      <c r="D176" s="206" t="s">
        <v>133</v>
      </c>
      <c r="E176" s="207" t="s">
        <v>281</v>
      </c>
      <c r="F176" s="208" t="s">
        <v>282</v>
      </c>
      <c r="G176" s="209" t="s">
        <v>136</v>
      </c>
      <c r="H176" s="210">
        <v>572.65999999999997</v>
      </c>
      <c r="I176" s="211"/>
      <c r="J176" s="212">
        <f>ROUND(I176*H176,2)</f>
        <v>0</v>
      </c>
      <c r="K176" s="208" t="s">
        <v>137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0.00068999999999999997</v>
      </c>
      <c r="R176" s="215">
        <f>Q176*H176</f>
        <v>0.39513539999999997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138</v>
      </c>
      <c r="AT176" s="217" t="s">
        <v>133</v>
      </c>
      <c r="AU176" s="217" t="s">
        <v>84</v>
      </c>
      <c r="AY176" s="19" t="s">
        <v>131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138</v>
      </c>
      <c r="BM176" s="217" t="s">
        <v>283</v>
      </c>
    </row>
    <row r="177" s="2" customFormat="1">
      <c r="A177" s="40"/>
      <c r="B177" s="41"/>
      <c r="C177" s="42"/>
      <c r="D177" s="219" t="s">
        <v>140</v>
      </c>
      <c r="E177" s="42"/>
      <c r="F177" s="220" t="s">
        <v>284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140</v>
      </c>
      <c r="AU177" s="19" t="s">
        <v>84</v>
      </c>
    </row>
    <row r="178" s="13" customFormat="1">
      <c r="A178" s="13"/>
      <c r="B178" s="224"/>
      <c r="C178" s="225"/>
      <c r="D178" s="226" t="s">
        <v>142</v>
      </c>
      <c r="E178" s="227" t="s">
        <v>19</v>
      </c>
      <c r="F178" s="228" t="s">
        <v>285</v>
      </c>
      <c r="G178" s="225"/>
      <c r="H178" s="229">
        <v>572.65999999999997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84</v>
      </c>
      <c r="AV178" s="13" t="s">
        <v>84</v>
      </c>
      <c r="AW178" s="13" t="s">
        <v>35</v>
      </c>
      <c r="AX178" s="13" t="s">
        <v>82</v>
      </c>
      <c r="AY178" s="235" t="s">
        <v>131</v>
      </c>
    </row>
    <row r="179" s="2" customFormat="1" ht="24.15" customHeight="1">
      <c r="A179" s="40"/>
      <c r="B179" s="41"/>
      <c r="C179" s="206" t="s">
        <v>286</v>
      </c>
      <c r="D179" s="206" t="s">
        <v>133</v>
      </c>
      <c r="E179" s="207" t="s">
        <v>287</v>
      </c>
      <c r="F179" s="208" t="s">
        <v>288</v>
      </c>
      <c r="G179" s="209" t="s">
        <v>178</v>
      </c>
      <c r="H179" s="210">
        <v>95</v>
      </c>
      <c r="I179" s="211"/>
      <c r="J179" s="212">
        <f>ROUND(I179*H179,2)</f>
        <v>0</v>
      </c>
      <c r="K179" s="208" t="s">
        <v>137</v>
      </c>
      <c r="L179" s="46"/>
      <c r="M179" s="213" t="s">
        <v>19</v>
      </c>
      <c r="N179" s="214" t="s">
        <v>45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138</v>
      </c>
      <c r="AT179" s="217" t="s">
        <v>133</v>
      </c>
      <c r="AU179" s="217" t="s">
        <v>84</v>
      </c>
      <c r="AY179" s="19" t="s">
        <v>131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82</v>
      </c>
      <c r="BK179" s="218">
        <f>ROUND(I179*H179,2)</f>
        <v>0</v>
      </c>
      <c r="BL179" s="19" t="s">
        <v>138</v>
      </c>
      <c r="BM179" s="217" t="s">
        <v>289</v>
      </c>
    </row>
    <row r="180" s="2" customFormat="1">
      <c r="A180" s="40"/>
      <c r="B180" s="41"/>
      <c r="C180" s="42"/>
      <c r="D180" s="219" t="s">
        <v>140</v>
      </c>
      <c r="E180" s="42"/>
      <c r="F180" s="220" t="s">
        <v>290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84</v>
      </c>
    </row>
    <row r="181" s="13" customFormat="1">
      <c r="A181" s="13"/>
      <c r="B181" s="224"/>
      <c r="C181" s="225"/>
      <c r="D181" s="226" t="s">
        <v>142</v>
      </c>
      <c r="E181" s="227" t="s">
        <v>19</v>
      </c>
      <c r="F181" s="228" t="s">
        <v>291</v>
      </c>
      <c r="G181" s="225"/>
      <c r="H181" s="229">
        <v>95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84</v>
      </c>
      <c r="AV181" s="13" t="s">
        <v>84</v>
      </c>
      <c r="AW181" s="13" t="s">
        <v>35</v>
      </c>
      <c r="AX181" s="13" t="s">
        <v>82</v>
      </c>
      <c r="AY181" s="235" t="s">
        <v>131</v>
      </c>
    </row>
    <row r="182" s="2" customFormat="1" ht="16.5" customHeight="1">
      <c r="A182" s="40"/>
      <c r="B182" s="41"/>
      <c r="C182" s="206" t="s">
        <v>292</v>
      </c>
      <c r="D182" s="206" t="s">
        <v>133</v>
      </c>
      <c r="E182" s="207" t="s">
        <v>293</v>
      </c>
      <c r="F182" s="208" t="s">
        <v>294</v>
      </c>
      <c r="G182" s="209" t="s">
        <v>226</v>
      </c>
      <c r="H182" s="210">
        <v>1</v>
      </c>
      <c r="I182" s="211"/>
      <c r="J182" s="212">
        <f>ROUND(I182*H182,2)</f>
        <v>0</v>
      </c>
      <c r="K182" s="208" t="s">
        <v>19</v>
      </c>
      <c r="L182" s="46"/>
      <c r="M182" s="213" t="s">
        <v>19</v>
      </c>
      <c r="N182" s="214" t="s">
        <v>45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138</v>
      </c>
      <c r="AT182" s="217" t="s">
        <v>133</v>
      </c>
      <c r="AU182" s="217" t="s">
        <v>84</v>
      </c>
      <c r="AY182" s="19" t="s">
        <v>131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82</v>
      </c>
      <c r="BK182" s="218">
        <f>ROUND(I182*H182,2)</f>
        <v>0</v>
      </c>
      <c r="BL182" s="19" t="s">
        <v>138</v>
      </c>
      <c r="BM182" s="217" t="s">
        <v>295</v>
      </c>
    </row>
    <row r="183" s="2" customFormat="1" ht="16.5" customHeight="1">
      <c r="A183" s="40"/>
      <c r="B183" s="41"/>
      <c r="C183" s="206" t="s">
        <v>296</v>
      </c>
      <c r="D183" s="206" t="s">
        <v>133</v>
      </c>
      <c r="E183" s="207" t="s">
        <v>297</v>
      </c>
      <c r="F183" s="208" t="s">
        <v>298</v>
      </c>
      <c r="G183" s="209" t="s">
        <v>226</v>
      </c>
      <c r="H183" s="210">
        <v>1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45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138</v>
      </c>
      <c r="AT183" s="217" t="s">
        <v>133</v>
      </c>
      <c r="AU183" s="217" t="s">
        <v>84</v>
      </c>
      <c r="AY183" s="19" t="s">
        <v>131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82</v>
      </c>
      <c r="BK183" s="218">
        <f>ROUND(I183*H183,2)</f>
        <v>0</v>
      </c>
      <c r="BL183" s="19" t="s">
        <v>138</v>
      </c>
      <c r="BM183" s="217" t="s">
        <v>299</v>
      </c>
    </row>
    <row r="184" s="12" customFormat="1" ht="22.8" customHeight="1">
      <c r="A184" s="12"/>
      <c r="B184" s="190"/>
      <c r="C184" s="191"/>
      <c r="D184" s="192" t="s">
        <v>73</v>
      </c>
      <c r="E184" s="204" t="s">
        <v>300</v>
      </c>
      <c r="F184" s="204" t="s">
        <v>301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SUM(P185:P194)</f>
        <v>0</v>
      </c>
      <c r="Q184" s="198"/>
      <c r="R184" s="199">
        <f>SUM(R185:R194)</f>
        <v>0</v>
      </c>
      <c r="S184" s="198"/>
      <c r="T184" s="200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82</v>
      </c>
      <c r="AT184" s="202" t="s">
        <v>73</v>
      </c>
      <c r="AU184" s="202" t="s">
        <v>82</v>
      </c>
      <c r="AY184" s="201" t="s">
        <v>131</v>
      </c>
      <c r="BK184" s="203">
        <f>SUM(BK185:BK194)</f>
        <v>0</v>
      </c>
    </row>
    <row r="185" s="2" customFormat="1" ht="37.8" customHeight="1">
      <c r="A185" s="40"/>
      <c r="B185" s="41"/>
      <c r="C185" s="206" t="s">
        <v>302</v>
      </c>
      <c r="D185" s="206" t="s">
        <v>133</v>
      </c>
      <c r="E185" s="207" t="s">
        <v>303</v>
      </c>
      <c r="F185" s="208" t="s">
        <v>304</v>
      </c>
      <c r="G185" s="209" t="s">
        <v>197</v>
      </c>
      <c r="H185" s="210">
        <v>172.536</v>
      </c>
      <c r="I185" s="211"/>
      <c r="J185" s="212">
        <f>ROUND(I185*H185,2)</f>
        <v>0</v>
      </c>
      <c r="K185" s="208" t="s">
        <v>137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138</v>
      </c>
      <c r="AT185" s="217" t="s">
        <v>133</v>
      </c>
      <c r="AU185" s="217" t="s">
        <v>84</v>
      </c>
      <c r="AY185" s="19" t="s">
        <v>131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138</v>
      </c>
      <c r="BM185" s="217" t="s">
        <v>305</v>
      </c>
    </row>
    <row r="186" s="2" customFormat="1">
      <c r="A186" s="40"/>
      <c r="B186" s="41"/>
      <c r="C186" s="42"/>
      <c r="D186" s="219" t="s">
        <v>140</v>
      </c>
      <c r="E186" s="42"/>
      <c r="F186" s="220" t="s">
        <v>306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140</v>
      </c>
      <c r="AU186" s="19" t="s">
        <v>84</v>
      </c>
    </row>
    <row r="187" s="2" customFormat="1" ht="49.05" customHeight="1">
      <c r="A187" s="40"/>
      <c r="B187" s="41"/>
      <c r="C187" s="206" t="s">
        <v>307</v>
      </c>
      <c r="D187" s="206" t="s">
        <v>133</v>
      </c>
      <c r="E187" s="207" t="s">
        <v>308</v>
      </c>
      <c r="F187" s="208" t="s">
        <v>309</v>
      </c>
      <c r="G187" s="209" t="s">
        <v>197</v>
      </c>
      <c r="H187" s="210">
        <v>4140.8639999999996</v>
      </c>
      <c r="I187" s="211"/>
      <c r="J187" s="212">
        <f>ROUND(I187*H187,2)</f>
        <v>0</v>
      </c>
      <c r="K187" s="208" t="s">
        <v>137</v>
      </c>
      <c r="L187" s="46"/>
      <c r="M187" s="213" t="s">
        <v>19</v>
      </c>
      <c r="N187" s="214" t="s">
        <v>45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138</v>
      </c>
      <c r="AT187" s="217" t="s">
        <v>133</v>
      </c>
      <c r="AU187" s="217" t="s">
        <v>84</v>
      </c>
      <c r="AY187" s="19" t="s">
        <v>131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82</v>
      </c>
      <c r="BK187" s="218">
        <f>ROUND(I187*H187,2)</f>
        <v>0</v>
      </c>
      <c r="BL187" s="19" t="s">
        <v>138</v>
      </c>
      <c r="BM187" s="217" t="s">
        <v>310</v>
      </c>
    </row>
    <row r="188" s="2" customFormat="1">
      <c r="A188" s="40"/>
      <c r="B188" s="41"/>
      <c r="C188" s="42"/>
      <c r="D188" s="219" t="s">
        <v>140</v>
      </c>
      <c r="E188" s="42"/>
      <c r="F188" s="220" t="s">
        <v>311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140</v>
      </c>
      <c r="AU188" s="19" t="s">
        <v>84</v>
      </c>
    </row>
    <row r="189" s="13" customFormat="1">
      <c r="A189" s="13"/>
      <c r="B189" s="224"/>
      <c r="C189" s="225"/>
      <c r="D189" s="226" t="s">
        <v>142</v>
      </c>
      <c r="E189" s="225"/>
      <c r="F189" s="228" t="s">
        <v>312</v>
      </c>
      <c r="G189" s="225"/>
      <c r="H189" s="229">
        <v>4140.8639999999996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142</v>
      </c>
      <c r="AU189" s="235" t="s">
        <v>84</v>
      </c>
      <c r="AV189" s="13" t="s">
        <v>84</v>
      </c>
      <c r="AW189" s="13" t="s">
        <v>4</v>
      </c>
      <c r="AX189" s="13" t="s">
        <v>82</v>
      </c>
      <c r="AY189" s="235" t="s">
        <v>131</v>
      </c>
    </row>
    <row r="190" s="2" customFormat="1" ht="44.25" customHeight="1">
      <c r="A190" s="40"/>
      <c r="B190" s="41"/>
      <c r="C190" s="206" t="s">
        <v>313</v>
      </c>
      <c r="D190" s="206" t="s">
        <v>133</v>
      </c>
      <c r="E190" s="207" t="s">
        <v>314</v>
      </c>
      <c r="F190" s="208" t="s">
        <v>315</v>
      </c>
      <c r="G190" s="209" t="s">
        <v>197</v>
      </c>
      <c r="H190" s="210">
        <v>172.536</v>
      </c>
      <c r="I190" s="211"/>
      <c r="J190" s="212">
        <f>ROUND(I190*H190,2)</f>
        <v>0</v>
      </c>
      <c r="K190" s="208" t="s">
        <v>137</v>
      </c>
      <c r="L190" s="46"/>
      <c r="M190" s="213" t="s">
        <v>19</v>
      </c>
      <c r="N190" s="214" t="s">
        <v>45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138</v>
      </c>
      <c r="AT190" s="217" t="s">
        <v>133</v>
      </c>
      <c r="AU190" s="217" t="s">
        <v>84</v>
      </c>
      <c r="AY190" s="19" t="s">
        <v>131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138</v>
      </c>
      <c r="BM190" s="217" t="s">
        <v>316</v>
      </c>
    </row>
    <row r="191" s="2" customFormat="1">
      <c r="A191" s="40"/>
      <c r="B191" s="41"/>
      <c r="C191" s="42"/>
      <c r="D191" s="219" t="s">
        <v>140</v>
      </c>
      <c r="E191" s="42"/>
      <c r="F191" s="220" t="s">
        <v>317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140</v>
      </c>
      <c r="AU191" s="19" t="s">
        <v>84</v>
      </c>
    </row>
    <row r="192" s="2" customFormat="1" ht="44.25" customHeight="1">
      <c r="A192" s="40"/>
      <c r="B192" s="41"/>
      <c r="C192" s="206" t="s">
        <v>318</v>
      </c>
      <c r="D192" s="206" t="s">
        <v>133</v>
      </c>
      <c r="E192" s="207" t="s">
        <v>319</v>
      </c>
      <c r="F192" s="208" t="s">
        <v>320</v>
      </c>
      <c r="G192" s="209" t="s">
        <v>197</v>
      </c>
      <c r="H192" s="210">
        <v>380</v>
      </c>
      <c r="I192" s="211"/>
      <c r="J192" s="212">
        <f>ROUND(I192*H192,2)</f>
        <v>0</v>
      </c>
      <c r="K192" s="208" t="s">
        <v>137</v>
      </c>
      <c r="L192" s="46"/>
      <c r="M192" s="213" t="s">
        <v>19</v>
      </c>
      <c r="N192" s="214" t="s">
        <v>45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138</v>
      </c>
      <c r="AT192" s="217" t="s">
        <v>133</v>
      </c>
      <c r="AU192" s="217" t="s">
        <v>84</v>
      </c>
      <c r="AY192" s="19" t="s">
        <v>131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82</v>
      </c>
      <c r="BK192" s="218">
        <f>ROUND(I192*H192,2)</f>
        <v>0</v>
      </c>
      <c r="BL192" s="19" t="s">
        <v>138</v>
      </c>
      <c r="BM192" s="217" t="s">
        <v>321</v>
      </c>
    </row>
    <row r="193" s="2" customFormat="1">
      <c r="A193" s="40"/>
      <c r="B193" s="41"/>
      <c r="C193" s="42"/>
      <c r="D193" s="219" t="s">
        <v>140</v>
      </c>
      <c r="E193" s="42"/>
      <c r="F193" s="220" t="s">
        <v>322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84</v>
      </c>
    </row>
    <row r="194" s="13" customFormat="1">
      <c r="A194" s="13"/>
      <c r="B194" s="224"/>
      <c r="C194" s="225"/>
      <c r="D194" s="226" t="s">
        <v>142</v>
      </c>
      <c r="E194" s="227" t="s">
        <v>19</v>
      </c>
      <c r="F194" s="228" t="s">
        <v>323</v>
      </c>
      <c r="G194" s="225"/>
      <c r="H194" s="229">
        <v>380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84</v>
      </c>
      <c r="AV194" s="13" t="s">
        <v>84</v>
      </c>
      <c r="AW194" s="13" t="s">
        <v>35</v>
      </c>
      <c r="AX194" s="13" t="s">
        <v>82</v>
      </c>
      <c r="AY194" s="235" t="s">
        <v>131</v>
      </c>
    </row>
    <row r="195" s="12" customFormat="1" ht="22.8" customHeight="1">
      <c r="A195" s="12"/>
      <c r="B195" s="190"/>
      <c r="C195" s="191"/>
      <c r="D195" s="192" t="s">
        <v>73</v>
      </c>
      <c r="E195" s="204" t="s">
        <v>324</v>
      </c>
      <c r="F195" s="204" t="s">
        <v>325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SUM(P196:P197)</f>
        <v>0</v>
      </c>
      <c r="Q195" s="198"/>
      <c r="R195" s="199">
        <f>SUM(R196:R197)</f>
        <v>0</v>
      </c>
      <c r="S195" s="198"/>
      <c r="T195" s="20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82</v>
      </c>
      <c r="AT195" s="202" t="s">
        <v>73</v>
      </c>
      <c r="AU195" s="202" t="s">
        <v>82</v>
      </c>
      <c r="AY195" s="201" t="s">
        <v>131</v>
      </c>
      <c r="BK195" s="203">
        <f>SUM(BK196:BK197)</f>
        <v>0</v>
      </c>
    </row>
    <row r="196" s="2" customFormat="1" ht="78" customHeight="1">
      <c r="A196" s="40"/>
      <c r="B196" s="41"/>
      <c r="C196" s="206" t="s">
        <v>326</v>
      </c>
      <c r="D196" s="206" t="s">
        <v>133</v>
      </c>
      <c r="E196" s="207" t="s">
        <v>327</v>
      </c>
      <c r="F196" s="208" t="s">
        <v>328</v>
      </c>
      <c r="G196" s="209" t="s">
        <v>197</v>
      </c>
      <c r="H196" s="210">
        <v>567.43200000000002</v>
      </c>
      <c r="I196" s="211"/>
      <c r="J196" s="212">
        <f>ROUND(I196*H196,2)</f>
        <v>0</v>
      </c>
      <c r="K196" s="208" t="s">
        <v>137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138</v>
      </c>
      <c r="AT196" s="217" t="s">
        <v>133</v>
      </c>
      <c r="AU196" s="217" t="s">
        <v>84</v>
      </c>
      <c r="AY196" s="19" t="s">
        <v>131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82</v>
      </c>
      <c r="BK196" s="218">
        <f>ROUND(I196*H196,2)</f>
        <v>0</v>
      </c>
      <c r="BL196" s="19" t="s">
        <v>138</v>
      </c>
      <c r="BM196" s="217" t="s">
        <v>329</v>
      </c>
    </row>
    <row r="197" s="2" customFormat="1">
      <c r="A197" s="40"/>
      <c r="B197" s="41"/>
      <c r="C197" s="42"/>
      <c r="D197" s="219" t="s">
        <v>140</v>
      </c>
      <c r="E197" s="42"/>
      <c r="F197" s="220" t="s">
        <v>330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140</v>
      </c>
      <c r="AU197" s="19" t="s">
        <v>84</v>
      </c>
    </row>
    <row r="198" s="12" customFormat="1" ht="25.92" customHeight="1">
      <c r="A198" s="12"/>
      <c r="B198" s="190"/>
      <c r="C198" s="191"/>
      <c r="D198" s="192" t="s">
        <v>73</v>
      </c>
      <c r="E198" s="193" t="s">
        <v>331</v>
      </c>
      <c r="F198" s="193" t="s">
        <v>332</v>
      </c>
      <c r="G198" s="191"/>
      <c r="H198" s="191"/>
      <c r="I198" s="194"/>
      <c r="J198" s="195">
        <f>BK198</f>
        <v>0</v>
      </c>
      <c r="K198" s="191"/>
      <c r="L198" s="196"/>
      <c r="M198" s="197"/>
      <c r="N198" s="198"/>
      <c r="O198" s="198"/>
      <c r="P198" s="199">
        <f>P199+P204+P231+P241+P260+P268</f>
        <v>0</v>
      </c>
      <c r="Q198" s="198"/>
      <c r="R198" s="199">
        <f>R199+R204+R231+R241+R260+R268</f>
        <v>18.722084840000001</v>
      </c>
      <c r="S198" s="198"/>
      <c r="T198" s="200">
        <f>T199+T204+T231+T241+T260+T268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84</v>
      </c>
      <c r="AT198" s="202" t="s">
        <v>73</v>
      </c>
      <c r="AU198" s="202" t="s">
        <v>74</v>
      </c>
      <c r="AY198" s="201" t="s">
        <v>131</v>
      </c>
      <c r="BK198" s="203">
        <f>BK199+BK204+BK231+BK241+BK260+BK268</f>
        <v>0</v>
      </c>
    </row>
    <row r="199" s="12" customFormat="1" ht="22.8" customHeight="1">
      <c r="A199" s="12"/>
      <c r="B199" s="190"/>
      <c r="C199" s="191"/>
      <c r="D199" s="192" t="s">
        <v>73</v>
      </c>
      <c r="E199" s="204" t="s">
        <v>333</v>
      </c>
      <c r="F199" s="204" t="s">
        <v>334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SUM(P200:P203)</f>
        <v>0</v>
      </c>
      <c r="Q199" s="198"/>
      <c r="R199" s="199">
        <f>SUM(R200:R203)</f>
        <v>0.0090000000000000011</v>
      </c>
      <c r="S199" s="198"/>
      <c r="T199" s="200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84</v>
      </c>
      <c r="AT199" s="202" t="s">
        <v>73</v>
      </c>
      <c r="AU199" s="202" t="s">
        <v>82</v>
      </c>
      <c r="AY199" s="201" t="s">
        <v>131</v>
      </c>
      <c r="BK199" s="203">
        <f>SUM(BK200:BK203)</f>
        <v>0</v>
      </c>
    </row>
    <row r="200" s="2" customFormat="1" ht="24.15" customHeight="1">
      <c r="A200" s="40"/>
      <c r="B200" s="41"/>
      <c r="C200" s="206" t="s">
        <v>335</v>
      </c>
      <c r="D200" s="206" t="s">
        <v>133</v>
      </c>
      <c r="E200" s="207" t="s">
        <v>336</v>
      </c>
      <c r="F200" s="208" t="s">
        <v>337</v>
      </c>
      <c r="G200" s="209" t="s">
        <v>220</v>
      </c>
      <c r="H200" s="210">
        <v>6</v>
      </c>
      <c r="I200" s="211"/>
      <c r="J200" s="212">
        <f>ROUND(I200*H200,2)</f>
        <v>0</v>
      </c>
      <c r="K200" s="208" t="s">
        <v>137</v>
      </c>
      <c r="L200" s="46"/>
      <c r="M200" s="213" t="s">
        <v>19</v>
      </c>
      <c r="N200" s="214" t="s">
        <v>45</v>
      </c>
      <c r="O200" s="86"/>
      <c r="P200" s="215">
        <f>O200*H200</f>
        <v>0</v>
      </c>
      <c r="Q200" s="215">
        <v>0.0015</v>
      </c>
      <c r="R200" s="215">
        <f>Q200*H200</f>
        <v>0.0090000000000000011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229</v>
      </c>
      <c r="AT200" s="217" t="s">
        <v>133</v>
      </c>
      <c r="AU200" s="217" t="s">
        <v>84</v>
      </c>
      <c r="AY200" s="19" t="s">
        <v>131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229</v>
      </c>
      <c r="BM200" s="217" t="s">
        <v>338</v>
      </c>
    </row>
    <row r="201" s="2" customFormat="1">
      <c r="A201" s="40"/>
      <c r="B201" s="41"/>
      <c r="C201" s="42"/>
      <c r="D201" s="219" t="s">
        <v>140</v>
      </c>
      <c r="E201" s="42"/>
      <c r="F201" s="220" t="s">
        <v>339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140</v>
      </c>
      <c r="AU201" s="19" t="s">
        <v>84</v>
      </c>
    </row>
    <row r="202" s="2" customFormat="1" ht="49.05" customHeight="1">
      <c r="A202" s="40"/>
      <c r="B202" s="41"/>
      <c r="C202" s="206" t="s">
        <v>340</v>
      </c>
      <c r="D202" s="206" t="s">
        <v>133</v>
      </c>
      <c r="E202" s="207" t="s">
        <v>341</v>
      </c>
      <c r="F202" s="208" t="s">
        <v>342</v>
      </c>
      <c r="G202" s="209" t="s">
        <v>197</v>
      </c>
      <c r="H202" s="210">
        <v>0.0089999999999999993</v>
      </c>
      <c r="I202" s="211"/>
      <c r="J202" s="212">
        <f>ROUND(I202*H202,2)</f>
        <v>0</v>
      </c>
      <c r="K202" s="208" t="s">
        <v>137</v>
      </c>
      <c r="L202" s="46"/>
      <c r="M202" s="213" t="s">
        <v>19</v>
      </c>
      <c r="N202" s="214" t="s">
        <v>45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229</v>
      </c>
      <c r="AT202" s="217" t="s">
        <v>133</v>
      </c>
      <c r="AU202" s="217" t="s">
        <v>84</v>
      </c>
      <c r="AY202" s="19" t="s">
        <v>131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229</v>
      </c>
      <c r="BM202" s="217" t="s">
        <v>343</v>
      </c>
    </row>
    <row r="203" s="2" customFormat="1">
      <c r="A203" s="40"/>
      <c r="B203" s="41"/>
      <c r="C203" s="42"/>
      <c r="D203" s="219" t="s">
        <v>140</v>
      </c>
      <c r="E203" s="42"/>
      <c r="F203" s="220" t="s">
        <v>344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84</v>
      </c>
    </row>
    <row r="204" s="12" customFormat="1" ht="22.8" customHeight="1">
      <c r="A204" s="12"/>
      <c r="B204" s="190"/>
      <c r="C204" s="191"/>
      <c r="D204" s="192" t="s">
        <v>73</v>
      </c>
      <c r="E204" s="204" t="s">
        <v>345</v>
      </c>
      <c r="F204" s="204" t="s">
        <v>346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SUM(P205:P230)</f>
        <v>0</v>
      </c>
      <c r="Q204" s="198"/>
      <c r="R204" s="199">
        <f>SUM(R205:R230)</f>
        <v>0.093599999999999989</v>
      </c>
      <c r="S204" s="198"/>
      <c r="T204" s="200">
        <f>SUM(T205:T230)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84</v>
      </c>
      <c r="AT204" s="202" t="s">
        <v>73</v>
      </c>
      <c r="AU204" s="202" t="s">
        <v>82</v>
      </c>
      <c r="AY204" s="201" t="s">
        <v>131</v>
      </c>
      <c r="BK204" s="203">
        <f>SUM(BK205:BK230)</f>
        <v>0</v>
      </c>
    </row>
    <row r="205" s="2" customFormat="1" ht="49.05" customHeight="1">
      <c r="A205" s="40"/>
      <c r="B205" s="41"/>
      <c r="C205" s="206" t="s">
        <v>347</v>
      </c>
      <c r="D205" s="206" t="s">
        <v>133</v>
      </c>
      <c r="E205" s="207" t="s">
        <v>348</v>
      </c>
      <c r="F205" s="208" t="s">
        <v>349</v>
      </c>
      <c r="G205" s="209" t="s">
        <v>178</v>
      </c>
      <c r="H205" s="210">
        <v>42</v>
      </c>
      <c r="I205" s="211"/>
      <c r="J205" s="212">
        <f>ROUND(I205*H205,2)</f>
        <v>0</v>
      </c>
      <c r="K205" s="208" t="s">
        <v>137</v>
      </c>
      <c r="L205" s="46"/>
      <c r="M205" s="213" t="s">
        <v>19</v>
      </c>
      <c r="N205" s="214" t="s">
        <v>45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229</v>
      </c>
      <c r="AT205" s="217" t="s">
        <v>133</v>
      </c>
      <c r="AU205" s="217" t="s">
        <v>84</v>
      </c>
      <c r="AY205" s="19" t="s">
        <v>131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229</v>
      </c>
      <c r="BM205" s="217" t="s">
        <v>350</v>
      </c>
    </row>
    <row r="206" s="2" customFormat="1">
      <c r="A206" s="40"/>
      <c r="B206" s="41"/>
      <c r="C206" s="42"/>
      <c r="D206" s="219" t="s">
        <v>140</v>
      </c>
      <c r="E206" s="42"/>
      <c r="F206" s="220" t="s">
        <v>351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140</v>
      </c>
      <c r="AU206" s="19" t="s">
        <v>84</v>
      </c>
    </row>
    <row r="207" s="2" customFormat="1" ht="24.15" customHeight="1">
      <c r="A207" s="40"/>
      <c r="B207" s="41"/>
      <c r="C207" s="257" t="s">
        <v>352</v>
      </c>
      <c r="D207" s="257" t="s">
        <v>189</v>
      </c>
      <c r="E207" s="258" t="s">
        <v>353</v>
      </c>
      <c r="F207" s="259" t="s">
        <v>354</v>
      </c>
      <c r="G207" s="260" t="s">
        <v>178</v>
      </c>
      <c r="H207" s="261">
        <v>48.299999999999997</v>
      </c>
      <c r="I207" s="262"/>
      <c r="J207" s="263">
        <f>ROUND(I207*H207,2)</f>
        <v>0</v>
      </c>
      <c r="K207" s="259" t="s">
        <v>137</v>
      </c>
      <c r="L207" s="264"/>
      <c r="M207" s="265" t="s">
        <v>19</v>
      </c>
      <c r="N207" s="266" t="s">
        <v>45</v>
      </c>
      <c r="O207" s="86"/>
      <c r="P207" s="215">
        <f>O207*H207</f>
        <v>0</v>
      </c>
      <c r="Q207" s="215">
        <v>0.0011000000000000001</v>
      </c>
      <c r="R207" s="215">
        <f>Q207*H207</f>
        <v>0.053129999999999997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318</v>
      </c>
      <c r="AT207" s="217" t="s">
        <v>189</v>
      </c>
      <c r="AU207" s="217" t="s">
        <v>84</v>
      </c>
      <c r="AY207" s="19" t="s">
        <v>131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82</v>
      </c>
      <c r="BK207" s="218">
        <f>ROUND(I207*H207,2)</f>
        <v>0</v>
      </c>
      <c r="BL207" s="19" t="s">
        <v>229</v>
      </c>
      <c r="BM207" s="217" t="s">
        <v>355</v>
      </c>
    </row>
    <row r="208" s="13" customFormat="1">
      <c r="A208" s="13"/>
      <c r="B208" s="224"/>
      <c r="C208" s="225"/>
      <c r="D208" s="226" t="s">
        <v>142</v>
      </c>
      <c r="E208" s="225"/>
      <c r="F208" s="228" t="s">
        <v>356</v>
      </c>
      <c r="G208" s="225"/>
      <c r="H208" s="229">
        <v>48.299999999999997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142</v>
      </c>
      <c r="AU208" s="235" t="s">
        <v>84</v>
      </c>
      <c r="AV208" s="13" t="s">
        <v>84</v>
      </c>
      <c r="AW208" s="13" t="s">
        <v>4</v>
      </c>
      <c r="AX208" s="13" t="s">
        <v>82</v>
      </c>
      <c r="AY208" s="235" t="s">
        <v>131</v>
      </c>
    </row>
    <row r="209" s="2" customFormat="1" ht="49.05" customHeight="1">
      <c r="A209" s="40"/>
      <c r="B209" s="41"/>
      <c r="C209" s="206" t="s">
        <v>357</v>
      </c>
      <c r="D209" s="206" t="s">
        <v>133</v>
      </c>
      <c r="E209" s="207" t="s">
        <v>358</v>
      </c>
      <c r="F209" s="208" t="s">
        <v>359</v>
      </c>
      <c r="G209" s="209" t="s">
        <v>178</v>
      </c>
      <c r="H209" s="210">
        <v>98.603999999999999</v>
      </c>
      <c r="I209" s="211"/>
      <c r="J209" s="212">
        <f>ROUND(I209*H209,2)</f>
        <v>0</v>
      </c>
      <c r="K209" s="208" t="s">
        <v>137</v>
      </c>
      <c r="L209" s="46"/>
      <c r="M209" s="213" t="s">
        <v>19</v>
      </c>
      <c r="N209" s="214" t="s">
        <v>45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229</v>
      </c>
      <c r="AT209" s="217" t="s">
        <v>133</v>
      </c>
      <c r="AU209" s="217" t="s">
        <v>84</v>
      </c>
      <c r="AY209" s="19" t="s">
        <v>131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229</v>
      </c>
      <c r="BM209" s="217" t="s">
        <v>360</v>
      </c>
    </row>
    <row r="210" s="2" customFormat="1">
      <c r="A210" s="40"/>
      <c r="B210" s="41"/>
      <c r="C210" s="42"/>
      <c r="D210" s="219" t="s">
        <v>140</v>
      </c>
      <c r="E210" s="42"/>
      <c r="F210" s="220" t="s">
        <v>361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140</v>
      </c>
      <c r="AU210" s="19" t="s">
        <v>84</v>
      </c>
    </row>
    <row r="211" s="13" customFormat="1">
      <c r="A211" s="13"/>
      <c r="B211" s="224"/>
      <c r="C211" s="225"/>
      <c r="D211" s="226" t="s">
        <v>142</v>
      </c>
      <c r="E211" s="227" t="s">
        <v>19</v>
      </c>
      <c r="F211" s="228" t="s">
        <v>362</v>
      </c>
      <c r="G211" s="225"/>
      <c r="H211" s="229">
        <v>98.603999999999999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142</v>
      </c>
      <c r="AU211" s="235" t="s">
        <v>84</v>
      </c>
      <c r="AV211" s="13" t="s">
        <v>84</v>
      </c>
      <c r="AW211" s="13" t="s">
        <v>35</v>
      </c>
      <c r="AX211" s="13" t="s">
        <v>74</v>
      </c>
      <c r="AY211" s="235" t="s">
        <v>131</v>
      </c>
    </row>
    <row r="212" s="15" customFormat="1">
      <c r="A212" s="15"/>
      <c r="B212" s="246"/>
      <c r="C212" s="247"/>
      <c r="D212" s="226" t="s">
        <v>142</v>
      </c>
      <c r="E212" s="248" t="s">
        <v>19</v>
      </c>
      <c r="F212" s="249" t="s">
        <v>153</v>
      </c>
      <c r="G212" s="247"/>
      <c r="H212" s="250">
        <v>98.603999999999999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142</v>
      </c>
      <c r="AU212" s="256" t="s">
        <v>84</v>
      </c>
      <c r="AV212" s="15" t="s">
        <v>138</v>
      </c>
      <c r="AW212" s="15" t="s">
        <v>35</v>
      </c>
      <c r="AX212" s="15" t="s">
        <v>82</v>
      </c>
      <c r="AY212" s="256" t="s">
        <v>131</v>
      </c>
    </row>
    <row r="213" s="2" customFormat="1" ht="16.5" customHeight="1">
      <c r="A213" s="40"/>
      <c r="B213" s="41"/>
      <c r="C213" s="257" t="s">
        <v>363</v>
      </c>
      <c r="D213" s="257" t="s">
        <v>189</v>
      </c>
      <c r="E213" s="258" t="s">
        <v>364</v>
      </c>
      <c r="F213" s="259" t="s">
        <v>365</v>
      </c>
      <c r="G213" s="260" t="s">
        <v>366</v>
      </c>
      <c r="H213" s="261">
        <v>113.395</v>
      </c>
      <c r="I213" s="262"/>
      <c r="J213" s="263">
        <f>ROUND(I213*H213,2)</f>
        <v>0</v>
      </c>
      <c r="K213" s="259" t="s">
        <v>19</v>
      </c>
      <c r="L213" s="264"/>
      <c r="M213" s="265" t="s">
        <v>19</v>
      </c>
      <c r="N213" s="266" t="s">
        <v>45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318</v>
      </c>
      <c r="AT213" s="217" t="s">
        <v>189</v>
      </c>
      <c r="AU213" s="217" t="s">
        <v>84</v>
      </c>
      <c r="AY213" s="19" t="s">
        <v>131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229</v>
      </c>
      <c r="BM213" s="217" t="s">
        <v>367</v>
      </c>
    </row>
    <row r="214" s="13" customFormat="1">
      <c r="A214" s="13"/>
      <c r="B214" s="224"/>
      <c r="C214" s="225"/>
      <c r="D214" s="226" t="s">
        <v>142</v>
      </c>
      <c r="E214" s="225"/>
      <c r="F214" s="228" t="s">
        <v>368</v>
      </c>
      <c r="G214" s="225"/>
      <c r="H214" s="229">
        <v>113.395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84</v>
      </c>
      <c r="AV214" s="13" t="s">
        <v>84</v>
      </c>
      <c r="AW214" s="13" t="s">
        <v>4</v>
      </c>
      <c r="AX214" s="13" t="s">
        <v>82</v>
      </c>
      <c r="AY214" s="235" t="s">
        <v>131</v>
      </c>
    </row>
    <row r="215" s="2" customFormat="1" ht="49.05" customHeight="1">
      <c r="A215" s="40"/>
      <c r="B215" s="41"/>
      <c r="C215" s="206" t="s">
        <v>369</v>
      </c>
      <c r="D215" s="206" t="s">
        <v>133</v>
      </c>
      <c r="E215" s="207" t="s">
        <v>370</v>
      </c>
      <c r="F215" s="208" t="s">
        <v>371</v>
      </c>
      <c r="G215" s="209" t="s">
        <v>178</v>
      </c>
      <c r="H215" s="210">
        <v>21</v>
      </c>
      <c r="I215" s="211"/>
      <c r="J215" s="212">
        <f>ROUND(I215*H215,2)</f>
        <v>0</v>
      </c>
      <c r="K215" s="208" t="s">
        <v>137</v>
      </c>
      <c r="L215" s="46"/>
      <c r="M215" s="213" t="s">
        <v>19</v>
      </c>
      <c r="N215" s="214" t="s">
        <v>45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229</v>
      </c>
      <c r="AT215" s="217" t="s">
        <v>133</v>
      </c>
      <c r="AU215" s="217" t="s">
        <v>84</v>
      </c>
      <c r="AY215" s="19" t="s">
        <v>131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82</v>
      </c>
      <c r="BK215" s="218">
        <f>ROUND(I215*H215,2)</f>
        <v>0</v>
      </c>
      <c r="BL215" s="19" t="s">
        <v>229</v>
      </c>
      <c r="BM215" s="217" t="s">
        <v>372</v>
      </c>
    </row>
    <row r="216" s="2" customFormat="1">
      <c r="A216" s="40"/>
      <c r="B216" s="41"/>
      <c r="C216" s="42"/>
      <c r="D216" s="219" t="s">
        <v>140</v>
      </c>
      <c r="E216" s="42"/>
      <c r="F216" s="220" t="s">
        <v>373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140</v>
      </c>
      <c r="AU216" s="19" t="s">
        <v>84</v>
      </c>
    </row>
    <row r="217" s="13" customFormat="1">
      <c r="A217" s="13"/>
      <c r="B217" s="224"/>
      <c r="C217" s="225"/>
      <c r="D217" s="226" t="s">
        <v>142</v>
      </c>
      <c r="E217" s="227" t="s">
        <v>19</v>
      </c>
      <c r="F217" s="228" t="s">
        <v>374</v>
      </c>
      <c r="G217" s="225"/>
      <c r="H217" s="229">
        <v>21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142</v>
      </c>
      <c r="AU217" s="235" t="s">
        <v>84</v>
      </c>
      <c r="AV217" s="13" t="s">
        <v>84</v>
      </c>
      <c r="AW217" s="13" t="s">
        <v>35</v>
      </c>
      <c r="AX217" s="13" t="s">
        <v>82</v>
      </c>
      <c r="AY217" s="235" t="s">
        <v>131</v>
      </c>
    </row>
    <row r="218" s="2" customFormat="1" ht="16.5" customHeight="1">
      <c r="A218" s="40"/>
      <c r="B218" s="41"/>
      <c r="C218" s="257" t="s">
        <v>375</v>
      </c>
      <c r="D218" s="257" t="s">
        <v>189</v>
      </c>
      <c r="E218" s="258" t="s">
        <v>376</v>
      </c>
      <c r="F218" s="259" t="s">
        <v>377</v>
      </c>
      <c r="G218" s="260" t="s">
        <v>366</v>
      </c>
      <c r="H218" s="261">
        <v>14.699999999999999</v>
      </c>
      <c r="I218" s="262"/>
      <c r="J218" s="263">
        <f>ROUND(I218*H218,2)</f>
        <v>0</v>
      </c>
      <c r="K218" s="259" t="s">
        <v>137</v>
      </c>
      <c r="L218" s="264"/>
      <c r="M218" s="265" t="s">
        <v>19</v>
      </c>
      <c r="N218" s="266" t="s">
        <v>45</v>
      </c>
      <c r="O218" s="86"/>
      <c r="P218" s="215">
        <f>O218*H218</f>
        <v>0</v>
      </c>
      <c r="Q218" s="215">
        <v>0.001</v>
      </c>
      <c r="R218" s="215">
        <f>Q218*H218</f>
        <v>0.0147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318</v>
      </c>
      <c r="AT218" s="217" t="s">
        <v>189</v>
      </c>
      <c r="AU218" s="217" t="s">
        <v>84</v>
      </c>
      <c r="AY218" s="19" t="s">
        <v>131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82</v>
      </c>
      <c r="BK218" s="218">
        <f>ROUND(I218*H218,2)</f>
        <v>0</v>
      </c>
      <c r="BL218" s="19" t="s">
        <v>229</v>
      </c>
      <c r="BM218" s="217" t="s">
        <v>378</v>
      </c>
    </row>
    <row r="219" s="13" customFormat="1">
      <c r="A219" s="13"/>
      <c r="B219" s="224"/>
      <c r="C219" s="225"/>
      <c r="D219" s="226" t="s">
        <v>142</v>
      </c>
      <c r="E219" s="225"/>
      <c r="F219" s="228" t="s">
        <v>379</v>
      </c>
      <c r="G219" s="225"/>
      <c r="H219" s="229">
        <v>14.699999999999999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84</v>
      </c>
      <c r="AV219" s="13" t="s">
        <v>84</v>
      </c>
      <c r="AW219" s="13" t="s">
        <v>4</v>
      </c>
      <c r="AX219" s="13" t="s">
        <v>82</v>
      </c>
      <c r="AY219" s="235" t="s">
        <v>131</v>
      </c>
    </row>
    <row r="220" s="2" customFormat="1" ht="24.15" customHeight="1">
      <c r="A220" s="40"/>
      <c r="B220" s="41"/>
      <c r="C220" s="206" t="s">
        <v>380</v>
      </c>
      <c r="D220" s="206" t="s">
        <v>133</v>
      </c>
      <c r="E220" s="207" t="s">
        <v>381</v>
      </c>
      <c r="F220" s="208" t="s">
        <v>382</v>
      </c>
      <c r="G220" s="209" t="s">
        <v>178</v>
      </c>
      <c r="H220" s="210">
        <v>151.80000000000001</v>
      </c>
      <c r="I220" s="211"/>
      <c r="J220" s="212">
        <f>ROUND(I220*H220,2)</f>
        <v>0</v>
      </c>
      <c r="K220" s="208" t="s">
        <v>137</v>
      </c>
      <c r="L220" s="46"/>
      <c r="M220" s="213" t="s">
        <v>19</v>
      </c>
      <c r="N220" s="214" t="s">
        <v>45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229</v>
      </c>
      <c r="AT220" s="217" t="s">
        <v>133</v>
      </c>
      <c r="AU220" s="217" t="s">
        <v>84</v>
      </c>
      <c r="AY220" s="19" t="s">
        <v>131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82</v>
      </c>
      <c r="BK220" s="218">
        <f>ROUND(I220*H220,2)</f>
        <v>0</v>
      </c>
      <c r="BL220" s="19" t="s">
        <v>229</v>
      </c>
      <c r="BM220" s="217" t="s">
        <v>383</v>
      </c>
    </row>
    <row r="221" s="2" customFormat="1">
      <c r="A221" s="40"/>
      <c r="B221" s="41"/>
      <c r="C221" s="42"/>
      <c r="D221" s="219" t="s">
        <v>140</v>
      </c>
      <c r="E221" s="42"/>
      <c r="F221" s="220" t="s">
        <v>384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140</v>
      </c>
      <c r="AU221" s="19" t="s">
        <v>84</v>
      </c>
    </row>
    <row r="222" s="13" customFormat="1">
      <c r="A222" s="13"/>
      <c r="B222" s="224"/>
      <c r="C222" s="225"/>
      <c r="D222" s="226" t="s">
        <v>142</v>
      </c>
      <c r="E222" s="227" t="s">
        <v>19</v>
      </c>
      <c r="F222" s="228" t="s">
        <v>385</v>
      </c>
      <c r="G222" s="225"/>
      <c r="H222" s="229">
        <v>151.80000000000001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142</v>
      </c>
      <c r="AU222" s="235" t="s">
        <v>84</v>
      </c>
      <c r="AV222" s="13" t="s">
        <v>84</v>
      </c>
      <c r="AW222" s="13" t="s">
        <v>35</v>
      </c>
      <c r="AX222" s="13" t="s">
        <v>82</v>
      </c>
      <c r="AY222" s="235" t="s">
        <v>131</v>
      </c>
    </row>
    <row r="223" s="2" customFormat="1" ht="16.5" customHeight="1">
      <c r="A223" s="40"/>
      <c r="B223" s="41"/>
      <c r="C223" s="257" t="s">
        <v>386</v>
      </c>
      <c r="D223" s="257" t="s">
        <v>189</v>
      </c>
      <c r="E223" s="258" t="s">
        <v>387</v>
      </c>
      <c r="F223" s="259" t="s">
        <v>388</v>
      </c>
      <c r="G223" s="260" t="s">
        <v>366</v>
      </c>
      <c r="H223" s="261">
        <v>22.77</v>
      </c>
      <c r="I223" s="262"/>
      <c r="J223" s="263">
        <f>ROUND(I223*H223,2)</f>
        <v>0</v>
      </c>
      <c r="K223" s="259" t="s">
        <v>137</v>
      </c>
      <c r="L223" s="264"/>
      <c r="M223" s="265" t="s">
        <v>19</v>
      </c>
      <c r="N223" s="266" t="s">
        <v>45</v>
      </c>
      <c r="O223" s="86"/>
      <c r="P223" s="215">
        <f>O223*H223</f>
        <v>0</v>
      </c>
      <c r="Q223" s="215">
        <v>0.001</v>
      </c>
      <c r="R223" s="215">
        <f>Q223*H223</f>
        <v>0.022769999999999999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318</v>
      </c>
      <c r="AT223" s="217" t="s">
        <v>189</v>
      </c>
      <c r="AU223" s="217" t="s">
        <v>84</v>
      </c>
      <c r="AY223" s="19" t="s">
        <v>131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229</v>
      </c>
      <c r="BM223" s="217" t="s">
        <v>389</v>
      </c>
    </row>
    <row r="224" s="13" customFormat="1">
      <c r="A224" s="13"/>
      <c r="B224" s="224"/>
      <c r="C224" s="225"/>
      <c r="D224" s="226" t="s">
        <v>142</v>
      </c>
      <c r="E224" s="225"/>
      <c r="F224" s="228" t="s">
        <v>390</v>
      </c>
      <c r="G224" s="225"/>
      <c r="H224" s="229">
        <v>22.77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84</v>
      </c>
      <c r="AV224" s="13" t="s">
        <v>84</v>
      </c>
      <c r="AW224" s="13" t="s">
        <v>4</v>
      </c>
      <c r="AX224" s="13" t="s">
        <v>82</v>
      </c>
      <c r="AY224" s="235" t="s">
        <v>131</v>
      </c>
    </row>
    <row r="225" s="2" customFormat="1" ht="21.75" customHeight="1">
      <c r="A225" s="40"/>
      <c r="B225" s="41"/>
      <c r="C225" s="206" t="s">
        <v>391</v>
      </c>
      <c r="D225" s="206" t="s">
        <v>133</v>
      </c>
      <c r="E225" s="207" t="s">
        <v>392</v>
      </c>
      <c r="F225" s="208" t="s">
        <v>393</v>
      </c>
      <c r="G225" s="209" t="s">
        <v>220</v>
      </c>
      <c r="H225" s="210">
        <v>6</v>
      </c>
      <c r="I225" s="211"/>
      <c r="J225" s="212">
        <f>ROUND(I225*H225,2)</f>
        <v>0</v>
      </c>
      <c r="K225" s="208" t="s">
        <v>137</v>
      </c>
      <c r="L225" s="46"/>
      <c r="M225" s="213" t="s">
        <v>19</v>
      </c>
      <c r="N225" s="214" t="s">
        <v>45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229</v>
      </c>
      <c r="AT225" s="217" t="s">
        <v>133</v>
      </c>
      <c r="AU225" s="217" t="s">
        <v>84</v>
      </c>
      <c r="AY225" s="19" t="s">
        <v>131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82</v>
      </c>
      <c r="BK225" s="218">
        <f>ROUND(I225*H225,2)</f>
        <v>0</v>
      </c>
      <c r="BL225" s="19" t="s">
        <v>229</v>
      </c>
      <c r="BM225" s="217" t="s">
        <v>394</v>
      </c>
    </row>
    <row r="226" s="2" customFormat="1">
      <c r="A226" s="40"/>
      <c r="B226" s="41"/>
      <c r="C226" s="42"/>
      <c r="D226" s="219" t="s">
        <v>140</v>
      </c>
      <c r="E226" s="42"/>
      <c r="F226" s="220" t="s">
        <v>395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140</v>
      </c>
      <c r="AU226" s="19" t="s">
        <v>84</v>
      </c>
    </row>
    <row r="227" s="2" customFormat="1" ht="24.15" customHeight="1">
      <c r="A227" s="40"/>
      <c r="B227" s="41"/>
      <c r="C227" s="257" t="s">
        <v>396</v>
      </c>
      <c r="D227" s="257" t="s">
        <v>189</v>
      </c>
      <c r="E227" s="258" t="s">
        <v>397</v>
      </c>
      <c r="F227" s="259" t="s">
        <v>398</v>
      </c>
      <c r="G227" s="260" t="s">
        <v>220</v>
      </c>
      <c r="H227" s="261">
        <v>6</v>
      </c>
      <c r="I227" s="262"/>
      <c r="J227" s="263">
        <f>ROUND(I227*H227,2)</f>
        <v>0</v>
      </c>
      <c r="K227" s="259" t="s">
        <v>137</v>
      </c>
      <c r="L227" s="264"/>
      <c r="M227" s="265" t="s">
        <v>19</v>
      </c>
      <c r="N227" s="266" t="s">
        <v>45</v>
      </c>
      <c r="O227" s="86"/>
      <c r="P227" s="215">
        <f>O227*H227</f>
        <v>0</v>
      </c>
      <c r="Q227" s="215">
        <v>0.00050000000000000001</v>
      </c>
      <c r="R227" s="215">
        <f>Q227*H227</f>
        <v>0.0030000000000000001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318</v>
      </c>
      <c r="AT227" s="217" t="s">
        <v>189</v>
      </c>
      <c r="AU227" s="217" t="s">
        <v>84</v>
      </c>
      <c r="AY227" s="19" t="s">
        <v>131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82</v>
      </c>
      <c r="BK227" s="218">
        <f>ROUND(I227*H227,2)</f>
        <v>0</v>
      </c>
      <c r="BL227" s="19" t="s">
        <v>229</v>
      </c>
      <c r="BM227" s="217" t="s">
        <v>399</v>
      </c>
    </row>
    <row r="228" s="2" customFormat="1" ht="49.05" customHeight="1">
      <c r="A228" s="40"/>
      <c r="B228" s="41"/>
      <c r="C228" s="206" t="s">
        <v>400</v>
      </c>
      <c r="D228" s="206" t="s">
        <v>133</v>
      </c>
      <c r="E228" s="207" t="s">
        <v>401</v>
      </c>
      <c r="F228" s="208" t="s">
        <v>402</v>
      </c>
      <c r="G228" s="209" t="s">
        <v>197</v>
      </c>
      <c r="H228" s="210">
        <v>0.094</v>
      </c>
      <c r="I228" s="211"/>
      <c r="J228" s="212">
        <f>ROUND(I228*H228,2)</f>
        <v>0</v>
      </c>
      <c r="K228" s="208" t="s">
        <v>137</v>
      </c>
      <c r="L228" s="46"/>
      <c r="M228" s="213" t="s">
        <v>19</v>
      </c>
      <c r="N228" s="214" t="s">
        <v>45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229</v>
      </c>
      <c r="AT228" s="217" t="s">
        <v>133</v>
      </c>
      <c r="AU228" s="217" t="s">
        <v>84</v>
      </c>
      <c r="AY228" s="19" t="s">
        <v>131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229</v>
      </c>
      <c r="BM228" s="217" t="s">
        <v>403</v>
      </c>
    </row>
    <row r="229" s="2" customFormat="1">
      <c r="A229" s="40"/>
      <c r="B229" s="41"/>
      <c r="C229" s="42"/>
      <c r="D229" s="219" t="s">
        <v>140</v>
      </c>
      <c r="E229" s="42"/>
      <c r="F229" s="220" t="s">
        <v>404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84</v>
      </c>
    </row>
    <row r="230" s="2" customFormat="1" ht="24.15" customHeight="1">
      <c r="A230" s="40"/>
      <c r="B230" s="41"/>
      <c r="C230" s="206" t="s">
        <v>405</v>
      </c>
      <c r="D230" s="206" t="s">
        <v>133</v>
      </c>
      <c r="E230" s="207" t="s">
        <v>406</v>
      </c>
      <c r="F230" s="208" t="s">
        <v>407</v>
      </c>
      <c r="G230" s="209" t="s">
        <v>226</v>
      </c>
      <c r="H230" s="210">
        <v>1</v>
      </c>
      <c r="I230" s="211"/>
      <c r="J230" s="212">
        <f>ROUND(I230*H230,2)</f>
        <v>0</v>
      </c>
      <c r="K230" s="208" t="s">
        <v>19</v>
      </c>
      <c r="L230" s="46"/>
      <c r="M230" s="213" t="s">
        <v>19</v>
      </c>
      <c r="N230" s="214" t="s">
        <v>45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229</v>
      </c>
      <c r="AT230" s="217" t="s">
        <v>133</v>
      </c>
      <c r="AU230" s="217" t="s">
        <v>84</v>
      </c>
      <c r="AY230" s="19" t="s">
        <v>131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82</v>
      </c>
      <c r="BK230" s="218">
        <f>ROUND(I230*H230,2)</f>
        <v>0</v>
      </c>
      <c r="BL230" s="19" t="s">
        <v>229</v>
      </c>
      <c r="BM230" s="217" t="s">
        <v>408</v>
      </c>
    </row>
    <row r="231" s="12" customFormat="1" ht="22.8" customHeight="1">
      <c r="A231" s="12"/>
      <c r="B231" s="190"/>
      <c r="C231" s="191"/>
      <c r="D231" s="192" t="s">
        <v>73</v>
      </c>
      <c r="E231" s="204" t="s">
        <v>409</v>
      </c>
      <c r="F231" s="204" t="s">
        <v>410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SUM(P232:P240)</f>
        <v>0</v>
      </c>
      <c r="Q231" s="198"/>
      <c r="R231" s="199">
        <f>SUM(R232:R240)</f>
        <v>4.2399499999999994</v>
      </c>
      <c r="S231" s="198"/>
      <c r="T231" s="200">
        <f>SUM(T232:T240)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84</v>
      </c>
      <c r="AT231" s="202" t="s">
        <v>73</v>
      </c>
      <c r="AU231" s="202" t="s">
        <v>82</v>
      </c>
      <c r="AY231" s="201" t="s">
        <v>131</v>
      </c>
      <c r="BK231" s="203">
        <f>SUM(BK232:BK240)</f>
        <v>0</v>
      </c>
    </row>
    <row r="232" s="2" customFormat="1" ht="37.8" customHeight="1">
      <c r="A232" s="40"/>
      <c r="B232" s="41"/>
      <c r="C232" s="206" t="s">
        <v>411</v>
      </c>
      <c r="D232" s="206" t="s">
        <v>133</v>
      </c>
      <c r="E232" s="207" t="s">
        <v>412</v>
      </c>
      <c r="F232" s="208" t="s">
        <v>413</v>
      </c>
      <c r="G232" s="209" t="s">
        <v>178</v>
      </c>
      <c r="H232" s="210">
        <v>627.48000000000002</v>
      </c>
      <c r="I232" s="211"/>
      <c r="J232" s="212">
        <f>ROUND(I232*H232,2)</f>
        <v>0</v>
      </c>
      <c r="K232" s="208" t="s">
        <v>137</v>
      </c>
      <c r="L232" s="46"/>
      <c r="M232" s="213" t="s">
        <v>19</v>
      </c>
      <c r="N232" s="214" t="s">
        <v>45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229</v>
      </c>
      <c r="AT232" s="217" t="s">
        <v>133</v>
      </c>
      <c r="AU232" s="217" t="s">
        <v>84</v>
      </c>
      <c r="AY232" s="19" t="s">
        <v>131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82</v>
      </c>
      <c r="BK232" s="218">
        <f>ROUND(I232*H232,2)</f>
        <v>0</v>
      </c>
      <c r="BL232" s="19" t="s">
        <v>229</v>
      </c>
      <c r="BM232" s="217" t="s">
        <v>414</v>
      </c>
    </row>
    <row r="233" s="2" customFormat="1">
      <c r="A233" s="40"/>
      <c r="B233" s="41"/>
      <c r="C233" s="42"/>
      <c r="D233" s="219" t="s">
        <v>140</v>
      </c>
      <c r="E233" s="42"/>
      <c r="F233" s="220" t="s">
        <v>415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140</v>
      </c>
      <c r="AU233" s="19" t="s">
        <v>84</v>
      </c>
    </row>
    <row r="234" s="14" customFormat="1">
      <c r="A234" s="14"/>
      <c r="B234" s="236"/>
      <c r="C234" s="237"/>
      <c r="D234" s="226" t="s">
        <v>142</v>
      </c>
      <c r="E234" s="238" t="s">
        <v>19</v>
      </c>
      <c r="F234" s="239" t="s">
        <v>416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142</v>
      </c>
      <c r="AU234" s="245" t="s">
        <v>84</v>
      </c>
      <c r="AV234" s="14" t="s">
        <v>82</v>
      </c>
      <c r="AW234" s="14" t="s">
        <v>35</v>
      </c>
      <c r="AX234" s="14" t="s">
        <v>74</v>
      </c>
      <c r="AY234" s="245" t="s">
        <v>131</v>
      </c>
    </row>
    <row r="235" s="13" customFormat="1">
      <c r="A235" s="13"/>
      <c r="B235" s="224"/>
      <c r="C235" s="225"/>
      <c r="D235" s="226" t="s">
        <v>142</v>
      </c>
      <c r="E235" s="227" t="s">
        <v>19</v>
      </c>
      <c r="F235" s="228" t="s">
        <v>417</v>
      </c>
      <c r="G235" s="225"/>
      <c r="H235" s="229">
        <v>627.48000000000002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84</v>
      </c>
      <c r="AV235" s="13" t="s">
        <v>84</v>
      </c>
      <c r="AW235" s="13" t="s">
        <v>35</v>
      </c>
      <c r="AX235" s="13" t="s">
        <v>82</v>
      </c>
      <c r="AY235" s="235" t="s">
        <v>131</v>
      </c>
    </row>
    <row r="236" s="2" customFormat="1" ht="21.75" customHeight="1">
      <c r="A236" s="40"/>
      <c r="B236" s="41"/>
      <c r="C236" s="257" t="s">
        <v>418</v>
      </c>
      <c r="D236" s="257" t="s">
        <v>189</v>
      </c>
      <c r="E236" s="258" t="s">
        <v>419</v>
      </c>
      <c r="F236" s="259" t="s">
        <v>420</v>
      </c>
      <c r="G236" s="260" t="s">
        <v>146</v>
      </c>
      <c r="H236" s="261">
        <v>7.3789999999999996</v>
      </c>
      <c r="I236" s="262"/>
      <c r="J236" s="263">
        <f>ROUND(I236*H236,2)</f>
        <v>0</v>
      </c>
      <c r="K236" s="259" t="s">
        <v>137</v>
      </c>
      <c r="L236" s="264"/>
      <c r="M236" s="265" t="s">
        <v>19</v>
      </c>
      <c r="N236" s="266" t="s">
        <v>45</v>
      </c>
      <c r="O236" s="86"/>
      <c r="P236" s="215">
        <f>O236*H236</f>
        <v>0</v>
      </c>
      <c r="Q236" s="215">
        <v>0.55000000000000004</v>
      </c>
      <c r="R236" s="215">
        <f>Q236*H236</f>
        <v>4.0584499999999997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318</v>
      </c>
      <c r="AT236" s="217" t="s">
        <v>189</v>
      </c>
      <c r="AU236" s="217" t="s">
        <v>84</v>
      </c>
      <c r="AY236" s="19" t="s">
        <v>131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82</v>
      </c>
      <c r="BK236" s="218">
        <f>ROUND(I236*H236,2)</f>
        <v>0</v>
      </c>
      <c r="BL236" s="19" t="s">
        <v>229</v>
      </c>
      <c r="BM236" s="217" t="s">
        <v>421</v>
      </c>
    </row>
    <row r="237" s="13" customFormat="1">
      <c r="A237" s="13"/>
      <c r="B237" s="224"/>
      <c r="C237" s="225"/>
      <c r="D237" s="226" t="s">
        <v>142</v>
      </c>
      <c r="E237" s="225"/>
      <c r="F237" s="228" t="s">
        <v>422</v>
      </c>
      <c r="G237" s="225"/>
      <c r="H237" s="229">
        <v>7.3789999999999996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142</v>
      </c>
      <c r="AU237" s="235" t="s">
        <v>84</v>
      </c>
      <c r="AV237" s="13" t="s">
        <v>84</v>
      </c>
      <c r="AW237" s="13" t="s">
        <v>4</v>
      </c>
      <c r="AX237" s="13" t="s">
        <v>82</v>
      </c>
      <c r="AY237" s="235" t="s">
        <v>131</v>
      </c>
    </row>
    <row r="238" s="2" customFormat="1" ht="33" customHeight="1">
      <c r="A238" s="40"/>
      <c r="B238" s="41"/>
      <c r="C238" s="206" t="s">
        <v>423</v>
      </c>
      <c r="D238" s="206" t="s">
        <v>133</v>
      </c>
      <c r="E238" s="207" t="s">
        <v>424</v>
      </c>
      <c r="F238" s="208" t="s">
        <v>425</v>
      </c>
      <c r="G238" s="209" t="s">
        <v>146</v>
      </c>
      <c r="H238" s="210">
        <v>7.5</v>
      </c>
      <c r="I238" s="211"/>
      <c r="J238" s="212">
        <f>ROUND(I238*H238,2)</f>
        <v>0</v>
      </c>
      <c r="K238" s="208" t="s">
        <v>19</v>
      </c>
      <c r="L238" s="46"/>
      <c r="M238" s="213" t="s">
        <v>19</v>
      </c>
      <c r="N238" s="214" t="s">
        <v>45</v>
      </c>
      <c r="O238" s="86"/>
      <c r="P238" s="215">
        <f>O238*H238</f>
        <v>0</v>
      </c>
      <c r="Q238" s="215">
        <v>0.024199999999999999</v>
      </c>
      <c r="R238" s="215">
        <f>Q238*H238</f>
        <v>0.1815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229</v>
      </c>
      <c r="AT238" s="217" t="s">
        <v>133</v>
      </c>
      <c r="AU238" s="217" t="s">
        <v>84</v>
      </c>
      <c r="AY238" s="19" t="s">
        <v>131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82</v>
      </c>
      <c r="BK238" s="218">
        <f>ROUND(I238*H238,2)</f>
        <v>0</v>
      </c>
      <c r="BL238" s="19" t="s">
        <v>229</v>
      </c>
      <c r="BM238" s="217" t="s">
        <v>426</v>
      </c>
    </row>
    <row r="239" s="2" customFormat="1" ht="49.05" customHeight="1">
      <c r="A239" s="40"/>
      <c r="B239" s="41"/>
      <c r="C239" s="206" t="s">
        <v>427</v>
      </c>
      <c r="D239" s="206" t="s">
        <v>133</v>
      </c>
      <c r="E239" s="207" t="s">
        <v>428</v>
      </c>
      <c r="F239" s="208" t="s">
        <v>429</v>
      </c>
      <c r="G239" s="209" t="s">
        <v>197</v>
      </c>
      <c r="H239" s="210">
        <v>4.2400000000000002</v>
      </c>
      <c r="I239" s="211"/>
      <c r="J239" s="212">
        <f>ROUND(I239*H239,2)</f>
        <v>0</v>
      </c>
      <c r="K239" s="208" t="s">
        <v>137</v>
      </c>
      <c r="L239" s="46"/>
      <c r="M239" s="213" t="s">
        <v>19</v>
      </c>
      <c r="N239" s="214" t="s">
        <v>45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229</v>
      </c>
      <c r="AT239" s="217" t="s">
        <v>133</v>
      </c>
      <c r="AU239" s="217" t="s">
        <v>84</v>
      </c>
      <c r="AY239" s="19" t="s">
        <v>131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82</v>
      </c>
      <c r="BK239" s="218">
        <f>ROUND(I239*H239,2)</f>
        <v>0</v>
      </c>
      <c r="BL239" s="19" t="s">
        <v>229</v>
      </c>
      <c r="BM239" s="217" t="s">
        <v>430</v>
      </c>
    </row>
    <row r="240" s="2" customFormat="1">
      <c r="A240" s="40"/>
      <c r="B240" s="41"/>
      <c r="C240" s="42"/>
      <c r="D240" s="219" t="s">
        <v>140</v>
      </c>
      <c r="E240" s="42"/>
      <c r="F240" s="220" t="s">
        <v>431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140</v>
      </c>
      <c r="AU240" s="19" t="s">
        <v>84</v>
      </c>
    </row>
    <row r="241" s="12" customFormat="1" ht="22.8" customHeight="1">
      <c r="A241" s="12"/>
      <c r="B241" s="190"/>
      <c r="C241" s="191"/>
      <c r="D241" s="192" t="s">
        <v>73</v>
      </c>
      <c r="E241" s="204" t="s">
        <v>432</v>
      </c>
      <c r="F241" s="204" t="s">
        <v>433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SUM(P242:P259)</f>
        <v>0</v>
      </c>
      <c r="Q241" s="198"/>
      <c r="R241" s="199">
        <f>SUM(R242:R259)</f>
        <v>0.24097624000000001</v>
      </c>
      <c r="S241" s="198"/>
      <c r="T241" s="200">
        <f>SUM(T242:T259)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84</v>
      </c>
      <c r="AT241" s="202" t="s">
        <v>73</v>
      </c>
      <c r="AU241" s="202" t="s">
        <v>82</v>
      </c>
      <c r="AY241" s="201" t="s">
        <v>131</v>
      </c>
      <c r="BK241" s="203">
        <f>SUM(BK242:BK259)</f>
        <v>0</v>
      </c>
    </row>
    <row r="242" s="2" customFormat="1" ht="33" customHeight="1">
      <c r="A242" s="40"/>
      <c r="B242" s="41"/>
      <c r="C242" s="206" t="s">
        <v>434</v>
      </c>
      <c r="D242" s="206" t="s">
        <v>133</v>
      </c>
      <c r="E242" s="207" t="s">
        <v>435</v>
      </c>
      <c r="F242" s="208" t="s">
        <v>436</v>
      </c>
      <c r="G242" s="209" t="s">
        <v>178</v>
      </c>
      <c r="H242" s="210">
        <v>26.800000000000001</v>
      </c>
      <c r="I242" s="211"/>
      <c r="J242" s="212">
        <f>ROUND(I242*H242,2)</f>
        <v>0</v>
      </c>
      <c r="K242" s="208" t="s">
        <v>137</v>
      </c>
      <c r="L242" s="46"/>
      <c r="M242" s="213" t="s">
        <v>19</v>
      </c>
      <c r="N242" s="214" t="s">
        <v>45</v>
      </c>
      <c r="O242" s="86"/>
      <c r="P242" s="215">
        <f>O242*H242</f>
        <v>0</v>
      </c>
      <c r="Q242" s="215">
        <v>0.0013699999999999999</v>
      </c>
      <c r="R242" s="215">
        <f>Q242*H242</f>
        <v>0.036715999999999999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229</v>
      </c>
      <c r="AT242" s="217" t="s">
        <v>133</v>
      </c>
      <c r="AU242" s="217" t="s">
        <v>84</v>
      </c>
      <c r="AY242" s="19" t="s">
        <v>131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229</v>
      </c>
      <c r="BM242" s="217" t="s">
        <v>437</v>
      </c>
    </row>
    <row r="243" s="2" customFormat="1">
      <c r="A243" s="40"/>
      <c r="B243" s="41"/>
      <c r="C243" s="42"/>
      <c r="D243" s="219" t="s">
        <v>140</v>
      </c>
      <c r="E243" s="42"/>
      <c r="F243" s="220" t="s">
        <v>438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140</v>
      </c>
      <c r="AU243" s="19" t="s">
        <v>84</v>
      </c>
    </row>
    <row r="244" s="2" customFormat="1" ht="24.15" customHeight="1">
      <c r="A244" s="40"/>
      <c r="B244" s="41"/>
      <c r="C244" s="206" t="s">
        <v>439</v>
      </c>
      <c r="D244" s="206" t="s">
        <v>133</v>
      </c>
      <c r="E244" s="207" t="s">
        <v>440</v>
      </c>
      <c r="F244" s="208" t="s">
        <v>441</v>
      </c>
      <c r="G244" s="209" t="s">
        <v>178</v>
      </c>
      <c r="H244" s="210">
        <v>38</v>
      </c>
      <c r="I244" s="211"/>
      <c r="J244" s="212">
        <f>ROUND(I244*H244,2)</f>
        <v>0</v>
      </c>
      <c r="K244" s="208" t="s">
        <v>137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0.00073999999999999999</v>
      </c>
      <c r="R244" s="215">
        <f>Q244*H244</f>
        <v>0.028119999999999999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229</v>
      </c>
      <c r="AT244" s="217" t="s">
        <v>133</v>
      </c>
      <c r="AU244" s="217" t="s">
        <v>84</v>
      </c>
      <c r="AY244" s="19" t="s">
        <v>131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229</v>
      </c>
      <c r="BM244" s="217" t="s">
        <v>442</v>
      </c>
    </row>
    <row r="245" s="2" customFormat="1">
      <c r="A245" s="40"/>
      <c r="B245" s="41"/>
      <c r="C245" s="42"/>
      <c r="D245" s="219" t="s">
        <v>140</v>
      </c>
      <c r="E245" s="42"/>
      <c r="F245" s="220" t="s">
        <v>443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140</v>
      </c>
      <c r="AU245" s="19" t="s">
        <v>84</v>
      </c>
    </row>
    <row r="246" s="13" customFormat="1">
      <c r="A246" s="13"/>
      <c r="B246" s="224"/>
      <c r="C246" s="225"/>
      <c r="D246" s="226" t="s">
        <v>142</v>
      </c>
      <c r="E246" s="227" t="s">
        <v>19</v>
      </c>
      <c r="F246" s="228" t="s">
        <v>444</v>
      </c>
      <c r="G246" s="225"/>
      <c r="H246" s="229">
        <v>38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142</v>
      </c>
      <c r="AU246" s="235" t="s">
        <v>84</v>
      </c>
      <c r="AV246" s="13" t="s">
        <v>84</v>
      </c>
      <c r="AW246" s="13" t="s">
        <v>35</v>
      </c>
      <c r="AX246" s="13" t="s">
        <v>82</v>
      </c>
      <c r="AY246" s="235" t="s">
        <v>131</v>
      </c>
    </row>
    <row r="247" s="2" customFormat="1" ht="33" customHeight="1">
      <c r="A247" s="40"/>
      <c r="B247" s="41"/>
      <c r="C247" s="206" t="s">
        <v>445</v>
      </c>
      <c r="D247" s="206" t="s">
        <v>133</v>
      </c>
      <c r="E247" s="207" t="s">
        <v>446</v>
      </c>
      <c r="F247" s="208" t="s">
        <v>447</v>
      </c>
      <c r="G247" s="209" t="s">
        <v>178</v>
      </c>
      <c r="H247" s="210">
        <v>92.328999999999994</v>
      </c>
      <c r="I247" s="211"/>
      <c r="J247" s="212">
        <f>ROUND(I247*H247,2)</f>
        <v>0</v>
      </c>
      <c r="K247" s="208" t="s">
        <v>137</v>
      </c>
      <c r="L247" s="46"/>
      <c r="M247" s="213" t="s">
        <v>19</v>
      </c>
      <c r="N247" s="214" t="s">
        <v>45</v>
      </c>
      <c r="O247" s="86"/>
      <c r="P247" s="215">
        <f>O247*H247</f>
        <v>0</v>
      </c>
      <c r="Q247" s="215">
        <v>0.00055999999999999995</v>
      </c>
      <c r="R247" s="215">
        <f>Q247*H247</f>
        <v>0.051704239999999992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229</v>
      </c>
      <c r="AT247" s="217" t="s">
        <v>133</v>
      </c>
      <c r="AU247" s="217" t="s">
        <v>84</v>
      </c>
      <c r="AY247" s="19" t="s">
        <v>131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82</v>
      </c>
      <c r="BK247" s="218">
        <f>ROUND(I247*H247,2)</f>
        <v>0</v>
      </c>
      <c r="BL247" s="19" t="s">
        <v>229</v>
      </c>
      <c r="BM247" s="217" t="s">
        <v>448</v>
      </c>
    </row>
    <row r="248" s="2" customFormat="1">
      <c r="A248" s="40"/>
      <c r="B248" s="41"/>
      <c r="C248" s="42"/>
      <c r="D248" s="219" t="s">
        <v>140</v>
      </c>
      <c r="E248" s="42"/>
      <c r="F248" s="220" t="s">
        <v>449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140</v>
      </c>
      <c r="AU248" s="19" t="s">
        <v>84</v>
      </c>
    </row>
    <row r="249" s="14" customFormat="1">
      <c r="A249" s="14"/>
      <c r="B249" s="236"/>
      <c r="C249" s="237"/>
      <c r="D249" s="226" t="s">
        <v>142</v>
      </c>
      <c r="E249" s="238" t="s">
        <v>19</v>
      </c>
      <c r="F249" s="239" t="s">
        <v>450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142</v>
      </c>
      <c r="AU249" s="245" t="s">
        <v>84</v>
      </c>
      <c r="AV249" s="14" t="s">
        <v>82</v>
      </c>
      <c r="AW249" s="14" t="s">
        <v>35</v>
      </c>
      <c r="AX249" s="14" t="s">
        <v>74</v>
      </c>
      <c r="AY249" s="245" t="s">
        <v>131</v>
      </c>
    </row>
    <row r="250" s="13" customFormat="1">
      <c r="A250" s="13"/>
      <c r="B250" s="224"/>
      <c r="C250" s="225"/>
      <c r="D250" s="226" t="s">
        <v>142</v>
      </c>
      <c r="E250" s="227" t="s">
        <v>19</v>
      </c>
      <c r="F250" s="228" t="s">
        <v>451</v>
      </c>
      <c r="G250" s="225"/>
      <c r="H250" s="229">
        <v>92.328999999999994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142</v>
      </c>
      <c r="AU250" s="235" t="s">
        <v>84</v>
      </c>
      <c r="AV250" s="13" t="s">
        <v>84</v>
      </c>
      <c r="AW250" s="13" t="s">
        <v>35</v>
      </c>
      <c r="AX250" s="13" t="s">
        <v>82</v>
      </c>
      <c r="AY250" s="235" t="s">
        <v>131</v>
      </c>
    </row>
    <row r="251" s="2" customFormat="1" ht="24.15" customHeight="1">
      <c r="A251" s="40"/>
      <c r="B251" s="41"/>
      <c r="C251" s="206" t="s">
        <v>452</v>
      </c>
      <c r="D251" s="206" t="s">
        <v>133</v>
      </c>
      <c r="E251" s="207" t="s">
        <v>453</v>
      </c>
      <c r="F251" s="208" t="s">
        <v>454</v>
      </c>
      <c r="G251" s="209" t="s">
        <v>178</v>
      </c>
      <c r="H251" s="210">
        <v>53.600000000000001</v>
      </c>
      <c r="I251" s="211"/>
      <c r="J251" s="212">
        <f>ROUND(I251*H251,2)</f>
        <v>0</v>
      </c>
      <c r="K251" s="208" t="s">
        <v>137</v>
      </c>
      <c r="L251" s="46"/>
      <c r="M251" s="213" t="s">
        <v>19</v>
      </c>
      <c r="N251" s="214" t="s">
        <v>45</v>
      </c>
      <c r="O251" s="86"/>
      <c r="P251" s="215">
        <f>O251*H251</f>
        <v>0</v>
      </c>
      <c r="Q251" s="215">
        <v>0.00091</v>
      </c>
      <c r="R251" s="215">
        <f>Q251*H251</f>
        <v>0.048776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229</v>
      </c>
      <c r="AT251" s="217" t="s">
        <v>133</v>
      </c>
      <c r="AU251" s="217" t="s">
        <v>84</v>
      </c>
      <c r="AY251" s="19" t="s">
        <v>131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229</v>
      </c>
      <c r="BM251" s="217" t="s">
        <v>455</v>
      </c>
    </row>
    <row r="252" s="2" customFormat="1">
      <c r="A252" s="40"/>
      <c r="B252" s="41"/>
      <c r="C252" s="42"/>
      <c r="D252" s="219" t="s">
        <v>140</v>
      </c>
      <c r="E252" s="42"/>
      <c r="F252" s="220" t="s">
        <v>456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140</v>
      </c>
      <c r="AU252" s="19" t="s">
        <v>84</v>
      </c>
    </row>
    <row r="253" s="13" customFormat="1">
      <c r="A253" s="13"/>
      <c r="B253" s="224"/>
      <c r="C253" s="225"/>
      <c r="D253" s="226" t="s">
        <v>142</v>
      </c>
      <c r="E253" s="227" t="s">
        <v>19</v>
      </c>
      <c r="F253" s="228" t="s">
        <v>457</v>
      </c>
      <c r="G253" s="225"/>
      <c r="H253" s="229">
        <v>53.600000000000001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84</v>
      </c>
      <c r="AV253" s="13" t="s">
        <v>84</v>
      </c>
      <c r="AW253" s="13" t="s">
        <v>35</v>
      </c>
      <c r="AX253" s="13" t="s">
        <v>82</v>
      </c>
      <c r="AY253" s="235" t="s">
        <v>131</v>
      </c>
    </row>
    <row r="254" s="2" customFormat="1" ht="37.8" customHeight="1">
      <c r="A254" s="40"/>
      <c r="B254" s="41"/>
      <c r="C254" s="206" t="s">
        <v>458</v>
      </c>
      <c r="D254" s="206" t="s">
        <v>133</v>
      </c>
      <c r="E254" s="207" t="s">
        <v>459</v>
      </c>
      <c r="F254" s="208" t="s">
        <v>460</v>
      </c>
      <c r="G254" s="209" t="s">
        <v>220</v>
      </c>
      <c r="H254" s="210">
        <v>6</v>
      </c>
      <c r="I254" s="211"/>
      <c r="J254" s="212">
        <f>ROUND(I254*H254,2)</f>
        <v>0</v>
      </c>
      <c r="K254" s="208" t="s">
        <v>19</v>
      </c>
      <c r="L254" s="46"/>
      <c r="M254" s="213" t="s">
        <v>19</v>
      </c>
      <c r="N254" s="214" t="s">
        <v>45</v>
      </c>
      <c r="O254" s="86"/>
      <c r="P254" s="215">
        <f>O254*H254</f>
        <v>0</v>
      </c>
      <c r="Q254" s="215">
        <v>0.00019000000000000001</v>
      </c>
      <c r="R254" s="215">
        <f>Q254*H254</f>
        <v>0.00114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229</v>
      </c>
      <c r="AT254" s="217" t="s">
        <v>133</v>
      </c>
      <c r="AU254" s="217" t="s">
        <v>84</v>
      </c>
      <c r="AY254" s="19" t="s">
        <v>131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82</v>
      </c>
      <c r="BK254" s="218">
        <f>ROUND(I254*H254,2)</f>
        <v>0</v>
      </c>
      <c r="BL254" s="19" t="s">
        <v>229</v>
      </c>
      <c r="BM254" s="217" t="s">
        <v>461</v>
      </c>
    </row>
    <row r="255" s="2" customFormat="1" ht="24.15" customHeight="1">
      <c r="A255" s="40"/>
      <c r="B255" s="41"/>
      <c r="C255" s="206" t="s">
        <v>462</v>
      </c>
      <c r="D255" s="206" t="s">
        <v>133</v>
      </c>
      <c r="E255" s="207" t="s">
        <v>463</v>
      </c>
      <c r="F255" s="208" t="s">
        <v>464</v>
      </c>
      <c r="G255" s="209" t="s">
        <v>178</v>
      </c>
      <c r="H255" s="210">
        <v>54</v>
      </c>
      <c r="I255" s="211"/>
      <c r="J255" s="212">
        <f>ROUND(I255*H255,2)</f>
        <v>0</v>
      </c>
      <c r="K255" s="208" t="s">
        <v>137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0.0013799999999999999</v>
      </c>
      <c r="R255" s="215">
        <f>Q255*H255</f>
        <v>0.074520000000000003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229</v>
      </c>
      <c r="AT255" s="217" t="s">
        <v>133</v>
      </c>
      <c r="AU255" s="217" t="s">
        <v>84</v>
      </c>
      <c r="AY255" s="19" t="s">
        <v>131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229</v>
      </c>
      <c r="BM255" s="217" t="s">
        <v>465</v>
      </c>
    </row>
    <row r="256" s="2" customFormat="1">
      <c r="A256" s="40"/>
      <c r="B256" s="41"/>
      <c r="C256" s="42"/>
      <c r="D256" s="219" t="s">
        <v>140</v>
      </c>
      <c r="E256" s="42"/>
      <c r="F256" s="220" t="s">
        <v>466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140</v>
      </c>
      <c r="AU256" s="19" t="s">
        <v>84</v>
      </c>
    </row>
    <row r="257" s="13" customFormat="1">
      <c r="A257" s="13"/>
      <c r="B257" s="224"/>
      <c r="C257" s="225"/>
      <c r="D257" s="226" t="s">
        <v>142</v>
      </c>
      <c r="E257" s="227" t="s">
        <v>19</v>
      </c>
      <c r="F257" s="228" t="s">
        <v>467</v>
      </c>
      <c r="G257" s="225"/>
      <c r="H257" s="229">
        <v>54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84</v>
      </c>
      <c r="AV257" s="13" t="s">
        <v>84</v>
      </c>
      <c r="AW257" s="13" t="s">
        <v>35</v>
      </c>
      <c r="AX257" s="13" t="s">
        <v>82</v>
      </c>
      <c r="AY257" s="235" t="s">
        <v>131</v>
      </c>
    </row>
    <row r="258" s="2" customFormat="1" ht="49.05" customHeight="1">
      <c r="A258" s="40"/>
      <c r="B258" s="41"/>
      <c r="C258" s="206" t="s">
        <v>468</v>
      </c>
      <c r="D258" s="206" t="s">
        <v>133</v>
      </c>
      <c r="E258" s="207" t="s">
        <v>469</v>
      </c>
      <c r="F258" s="208" t="s">
        <v>470</v>
      </c>
      <c r="G258" s="209" t="s">
        <v>197</v>
      </c>
      <c r="H258" s="210">
        <v>0.24099999999999999</v>
      </c>
      <c r="I258" s="211"/>
      <c r="J258" s="212">
        <f>ROUND(I258*H258,2)</f>
        <v>0</v>
      </c>
      <c r="K258" s="208" t="s">
        <v>137</v>
      </c>
      <c r="L258" s="46"/>
      <c r="M258" s="213" t="s">
        <v>19</v>
      </c>
      <c r="N258" s="214" t="s">
        <v>45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229</v>
      </c>
      <c r="AT258" s="217" t="s">
        <v>133</v>
      </c>
      <c r="AU258" s="217" t="s">
        <v>84</v>
      </c>
      <c r="AY258" s="19" t="s">
        <v>131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82</v>
      </c>
      <c r="BK258" s="218">
        <f>ROUND(I258*H258,2)</f>
        <v>0</v>
      </c>
      <c r="BL258" s="19" t="s">
        <v>229</v>
      </c>
      <c r="BM258" s="217" t="s">
        <v>471</v>
      </c>
    </row>
    <row r="259" s="2" customFormat="1">
      <c r="A259" s="40"/>
      <c r="B259" s="41"/>
      <c r="C259" s="42"/>
      <c r="D259" s="219" t="s">
        <v>140</v>
      </c>
      <c r="E259" s="42"/>
      <c r="F259" s="220" t="s">
        <v>472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140</v>
      </c>
      <c r="AU259" s="19" t="s">
        <v>84</v>
      </c>
    </row>
    <row r="260" s="12" customFormat="1" ht="22.8" customHeight="1">
      <c r="A260" s="12"/>
      <c r="B260" s="190"/>
      <c r="C260" s="191"/>
      <c r="D260" s="192" t="s">
        <v>73</v>
      </c>
      <c r="E260" s="204" t="s">
        <v>473</v>
      </c>
      <c r="F260" s="204" t="s">
        <v>474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SUM(P261:P267)</f>
        <v>0</v>
      </c>
      <c r="Q260" s="198"/>
      <c r="R260" s="199">
        <f>SUM(R261:R267)</f>
        <v>9.3531449999999996</v>
      </c>
      <c r="S260" s="198"/>
      <c r="T260" s="200">
        <f>SUM(T261:T267)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84</v>
      </c>
      <c r="AT260" s="202" t="s">
        <v>73</v>
      </c>
      <c r="AU260" s="202" t="s">
        <v>82</v>
      </c>
      <c r="AY260" s="201" t="s">
        <v>131</v>
      </c>
      <c r="BK260" s="203">
        <f>SUM(BK261:BK267)</f>
        <v>0</v>
      </c>
    </row>
    <row r="261" s="2" customFormat="1" ht="33" customHeight="1">
      <c r="A261" s="40"/>
      <c r="B261" s="41"/>
      <c r="C261" s="206" t="s">
        <v>475</v>
      </c>
      <c r="D261" s="206" t="s">
        <v>133</v>
      </c>
      <c r="E261" s="207" t="s">
        <v>476</v>
      </c>
      <c r="F261" s="208" t="s">
        <v>477</v>
      </c>
      <c r="G261" s="209" t="s">
        <v>136</v>
      </c>
      <c r="H261" s="210">
        <v>566.85699999999997</v>
      </c>
      <c r="I261" s="211"/>
      <c r="J261" s="212">
        <f>ROUND(I261*H261,2)</f>
        <v>0</v>
      </c>
      <c r="K261" s="208" t="s">
        <v>137</v>
      </c>
      <c r="L261" s="46"/>
      <c r="M261" s="213" t="s">
        <v>19</v>
      </c>
      <c r="N261" s="214" t="s">
        <v>45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229</v>
      </c>
      <c r="AT261" s="217" t="s">
        <v>133</v>
      </c>
      <c r="AU261" s="217" t="s">
        <v>84</v>
      </c>
      <c r="AY261" s="19" t="s">
        <v>131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82</v>
      </c>
      <c r="BK261" s="218">
        <f>ROUND(I261*H261,2)</f>
        <v>0</v>
      </c>
      <c r="BL261" s="19" t="s">
        <v>229</v>
      </c>
      <c r="BM261" s="217" t="s">
        <v>478</v>
      </c>
    </row>
    <row r="262" s="2" customFormat="1">
      <c r="A262" s="40"/>
      <c r="B262" s="41"/>
      <c r="C262" s="42"/>
      <c r="D262" s="219" t="s">
        <v>140</v>
      </c>
      <c r="E262" s="42"/>
      <c r="F262" s="220" t="s">
        <v>479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140</v>
      </c>
      <c r="AU262" s="19" t="s">
        <v>84</v>
      </c>
    </row>
    <row r="263" s="13" customFormat="1">
      <c r="A263" s="13"/>
      <c r="B263" s="224"/>
      <c r="C263" s="225"/>
      <c r="D263" s="226" t="s">
        <v>142</v>
      </c>
      <c r="E263" s="227" t="s">
        <v>19</v>
      </c>
      <c r="F263" s="228" t="s">
        <v>480</v>
      </c>
      <c r="G263" s="225"/>
      <c r="H263" s="229">
        <v>566.85699999999997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142</v>
      </c>
      <c r="AU263" s="235" t="s">
        <v>84</v>
      </c>
      <c r="AV263" s="13" t="s">
        <v>84</v>
      </c>
      <c r="AW263" s="13" t="s">
        <v>35</v>
      </c>
      <c r="AX263" s="13" t="s">
        <v>82</v>
      </c>
      <c r="AY263" s="235" t="s">
        <v>131</v>
      </c>
    </row>
    <row r="264" s="2" customFormat="1" ht="24.15" customHeight="1">
      <c r="A264" s="40"/>
      <c r="B264" s="41"/>
      <c r="C264" s="257" t="s">
        <v>481</v>
      </c>
      <c r="D264" s="257" t="s">
        <v>189</v>
      </c>
      <c r="E264" s="258" t="s">
        <v>482</v>
      </c>
      <c r="F264" s="259" t="s">
        <v>483</v>
      </c>
      <c r="G264" s="260" t="s">
        <v>136</v>
      </c>
      <c r="H264" s="261">
        <v>623.54300000000001</v>
      </c>
      <c r="I264" s="262"/>
      <c r="J264" s="263">
        <f>ROUND(I264*H264,2)</f>
        <v>0</v>
      </c>
      <c r="K264" s="259" t="s">
        <v>19</v>
      </c>
      <c r="L264" s="264"/>
      <c r="M264" s="265" t="s">
        <v>19</v>
      </c>
      <c r="N264" s="266" t="s">
        <v>45</v>
      </c>
      <c r="O264" s="86"/>
      <c r="P264" s="215">
        <f>O264*H264</f>
        <v>0</v>
      </c>
      <c r="Q264" s="215">
        <v>0.014999999999999999</v>
      </c>
      <c r="R264" s="215">
        <f>Q264*H264</f>
        <v>9.3531449999999996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318</v>
      </c>
      <c r="AT264" s="217" t="s">
        <v>189</v>
      </c>
      <c r="AU264" s="217" t="s">
        <v>84</v>
      </c>
      <c r="AY264" s="19" t="s">
        <v>131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229</v>
      </c>
      <c r="BM264" s="217" t="s">
        <v>484</v>
      </c>
    </row>
    <row r="265" s="13" customFormat="1">
      <c r="A265" s="13"/>
      <c r="B265" s="224"/>
      <c r="C265" s="225"/>
      <c r="D265" s="226" t="s">
        <v>142</v>
      </c>
      <c r="E265" s="225"/>
      <c r="F265" s="228" t="s">
        <v>485</v>
      </c>
      <c r="G265" s="225"/>
      <c r="H265" s="229">
        <v>623.54300000000001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142</v>
      </c>
      <c r="AU265" s="235" t="s">
        <v>84</v>
      </c>
      <c r="AV265" s="13" t="s">
        <v>84</v>
      </c>
      <c r="AW265" s="13" t="s">
        <v>4</v>
      </c>
      <c r="AX265" s="13" t="s">
        <v>82</v>
      </c>
      <c r="AY265" s="235" t="s">
        <v>131</v>
      </c>
    </row>
    <row r="266" s="2" customFormat="1" ht="49.05" customHeight="1">
      <c r="A266" s="40"/>
      <c r="B266" s="41"/>
      <c r="C266" s="206" t="s">
        <v>486</v>
      </c>
      <c r="D266" s="206" t="s">
        <v>133</v>
      </c>
      <c r="E266" s="207" t="s">
        <v>487</v>
      </c>
      <c r="F266" s="208" t="s">
        <v>488</v>
      </c>
      <c r="G266" s="209" t="s">
        <v>197</v>
      </c>
      <c r="H266" s="210">
        <v>9.3529999999999998</v>
      </c>
      <c r="I266" s="211"/>
      <c r="J266" s="212">
        <f>ROUND(I266*H266,2)</f>
        <v>0</v>
      </c>
      <c r="K266" s="208" t="s">
        <v>137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229</v>
      </c>
      <c r="AT266" s="217" t="s">
        <v>133</v>
      </c>
      <c r="AU266" s="217" t="s">
        <v>84</v>
      </c>
      <c r="AY266" s="19" t="s">
        <v>131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229</v>
      </c>
      <c r="BM266" s="217" t="s">
        <v>489</v>
      </c>
    </row>
    <row r="267" s="2" customFormat="1">
      <c r="A267" s="40"/>
      <c r="B267" s="41"/>
      <c r="C267" s="42"/>
      <c r="D267" s="219" t="s">
        <v>140</v>
      </c>
      <c r="E267" s="42"/>
      <c r="F267" s="220" t="s">
        <v>490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140</v>
      </c>
      <c r="AU267" s="19" t="s">
        <v>84</v>
      </c>
    </row>
    <row r="268" s="12" customFormat="1" ht="22.8" customHeight="1">
      <c r="A268" s="12"/>
      <c r="B268" s="190"/>
      <c r="C268" s="191"/>
      <c r="D268" s="192" t="s">
        <v>73</v>
      </c>
      <c r="E268" s="204" t="s">
        <v>491</v>
      </c>
      <c r="F268" s="204" t="s">
        <v>492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SUM(P269:P287)</f>
        <v>0</v>
      </c>
      <c r="Q268" s="198"/>
      <c r="R268" s="199">
        <f>SUM(R269:R287)</f>
        <v>4.7854136</v>
      </c>
      <c r="S268" s="198"/>
      <c r="T268" s="200">
        <f>SUM(T269:T287)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84</v>
      </c>
      <c r="AT268" s="202" t="s">
        <v>73</v>
      </c>
      <c r="AU268" s="202" t="s">
        <v>82</v>
      </c>
      <c r="AY268" s="201" t="s">
        <v>131</v>
      </c>
      <c r="BK268" s="203">
        <f>SUM(BK269:BK287)</f>
        <v>0</v>
      </c>
    </row>
    <row r="269" s="2" customFormat="1" ht="33" customHeight="1">
      <c r="A269" s="40"/>
      <c r="B269" s="41"/>
      <c r="C269" s="206" t="s">
        <v>493</v>
      </c>
      <c r="D269" s="206" t="s">
        <v>133</v>
      </c>
      <c r="E269" s="207" t="s">
        <v>494</v>
      </c>
      <c r="F269" s="208" t="s">
        <v>495</v>
      </c>
      <c r="G269" s="209" t="s">
        <v>136</v>
      </c>
      <c r="H269" s="210">
        <v>498.48000000000002</v>
      </c>
      <c r="I269" s="211"/>
      <c r="J269" s="212">
        <f>ROUND(I269*H269,2)</f>
        <v>0</v>
      </c>
      <c r="K269" s="208" t="s">
        <v>137</v>
      </c>
      <c r="L269" s="46"/>
      <c r="M269" s="213" t="s">
        <v>19</v>
      </c>
      <c r="N269" s="214" t="s">
        <v>45</v>
      </c>
      <c r="O269" s="86"/>
      <c r="P269" s="215">
        <f>O269*H269</f>
        <v>0</v>
      </c>
      <c r="Q269" s="215">
        <v>0.00036000000000000002</v>
      </c>
      <c r="R269" s="215">
        <f>Q269*H269</f>
        <v>0.17945280000000002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229</v>
      </c>
      <c r="AT269" s="217" t="s">
        <v>133</v>
      </c>
      <c r="AU269" s="217" t="s">
        <v>84</v>
      </c>
      <c r="AY269" s="19" t="s">
        <v>131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82</v>
      </c>
      <c r="BK269" s="218">
        <f>ROUND(I269*H269,2)</f>
        <v>0</v>
      </c>
      <c r="BL269" s="19" t="s">
        <v>229</v>
      </c>
      <c r="BM269" s="217" t="s">
        <v>496</v>
      </c>
    </row>
    <row r="270" s="2" customFormat="1">
      <c r="A270" s="40"/>
      <c r="B270" s="41"/>
      <c r="C270" s="42"/>
      <c r="D270" s="219" t="s">
        <v>140</v>
      </c>
      <c r="E270" s="42"/>
      <c r="F270" s="220" t="s">
        <v>497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140</v>
      </c>
      <c r="AU270" s="19" t="s">
        <v>84</v>
      </c>
    </row>
    <row r="271" s="13" customFormat="1">
      <c r="A271" s="13"/>
      <c r="B271" s="224"/>
      <c r="C271" s="225"/>
      <c r="D271" s="226" t="s">
        <v>142</v>
      </c>
      <c r="E271" s="227" t="s">
        <v>19</v>
      </c>
      <c r="F271" s="228" t="s">
        <v>498</v>
      </c>
      <c r="G271" s="225"/>
      <c r="H271" s="229">
        <v>498.48000000000002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142</v>
      </c>
      <c r="AU271" s="235" t="s">
        <v>84</v>
      </c>
      <c r="AV271" s="13" t="s">
        <v>84</v>
      </c>
      <c r="AW271" s="13" t="s">
        <v>35</v>
      </c>
      <c r="AX271" s="13" t="s">
        <v>82</v>
      </c>
      <c r="AY271" s="235" t="s">
        <v>131</v>
      </c>
    </row>
    <row r="272" s="2" customFormat="1" ht="24.15" customHeight="1">
      <c r="A272" s="40"/>
      <c r="B272" s="41"/>
      <c r="C272" s="257" t="s">
        <v>499</v>
      </c>
      <c r="D272" s="257" t="s">
        <v>189</v>
      </c>
      <c r="E272" s="258" t="s">
        <v>500</v>
      </c>
      <c r="F272" s="259" t="s">
        <v>501</v>
      </c>
      <c r="G272" s="260" t="s">
        <v>136</v>
      </c>
      <c r="H272" s="261">
        <v>564.77800000000002</v>
      </c>
      <c r="I272" s="262"/>
      <c r="J272" s="263">
        <f>ROUND(I272*H272,2)</f>
        <v>0</v>
      </c>
      <c r="K272" s="259" t="s">
        <v>19</v>
      </c>
      <c r="L272" s="264"/>
      <c r="M272" s="265" t="s">
        <v>19</v>
      </c>
      <c r="N272" s="266" t="s">
        <v>45</v>
      </c>
      <c r="O272" s="86"/>
      <c r="P272" s="215">
        <f>O272*H272</f>
        <v>0</v>
      </c>
      <c r="Q272" s="215">
        <v>0.0067999999999999996</v>
      </c>
      <c r="R272" s="215">
        <f>Q272*H272</f>
        <v>3.8404903999999997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318</v>
      </c>
      <c r="AT272" s="217" t="s">
        <v>189</v>
      </c>
      <c r="AU272" s="217" t="s">
        <v>84</v>
      </c>
      <c r="AY272" s="19" t="s">
        <v>131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82</v>
      </c>
      <c r="BK272" s="218">
        <f>ROUND(I272*H272,2)</f>
        <v>0</v>
      </c>
      <c r="BL272" s="19" t="s">
        <v>229</v>
      </c>
      <c r="BM272" s="217" t="s">
        <v>502</v>
      </c>
    </row>
    <row r="273" s="13" customFormat="1">
      <c r="A273" s="13"/>
      <c r="B273" s="224"/>
      <c r="C273" s="225"/>
      <c r="D273" s="226" t="s">
        <v>142</v>
      </c>
      <c r="E273" s="225"/>
      <c r="F273" s="228" t="s">
        <v>503</v>
      </c>
      <c r="G273" s="225"/>
      <c r="H273" s="229">
        <v>564.77800000000002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84</v>
      </c>
      <c r="AV273" s="13" t="s">
        <v>84</v>
      </c>
      <c r="AW273" s="13" t="s">
        <v>4</v>
      </c>
      <c r="AX273" s="13" t="s">
        <v>82</v>
      </c>
      <c r="AY273" s="235" t="s">
        <v>131</v>
      </c>
    </row>
    <row r="274" s="2" customFormat="1" ht="33" customHeight="1">
      <c r="A274" s="40"/>
      <c r="B274" s="41"/>
      <c r="C274" s="206" t="s">
        <v>504</v>
      </c>
      <c r="D274" s="206" t="s">
        <v>133</v>
      </c>
      <c r="E274" s="207" t="s">
        <v>505</v>
      </c>
      <c r="F274" s="208" t="s">
        <v>506</v>
      </c>
      <c r="G274" s="209" t="s">
        <v>220</v>
      </c>
      <c r="H274" s="210">
        <v>2</v>
      </c>
      <c r="I274" s="211"/>
      <c r="J274" s="212">
        <f>ROUND(I274*H274,2)</f>
        <v>0</v>
      </c>
      <c r="K274" s="208" t="s">
        <v>137</v>
      </c>
      <c r="L274" s="46"/>
      <c r="M274" s="213" t="s">
        <v>19</v>
      </c>
      <c r="N274" s="214" t="s">
        <v>45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229</v>
      </c>
      <c r="AT274" s="217" t="s">
        <v>133</v>
      </c>
      <c r="AU274" s="217" t="s">
        <v>84</v>
      </c>
      <c r="AY274" s="19" t="s">
        <v>131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82</v>
      </c>
      <c r="BK274" s="218">
        <f>ROUND(I274*H274,2)</f>
        <v>0</v>
      </c>
      <c r="BL274" s="19" t="s">
        <v>229</v>
      </c>
      <c r="BM274" s="217" t="s">
        <v>507</v>
      </c>
    </row>
    <row r="275" s="2" customFormat="1">
      <c r="A275" s="40"/>
      <c r="B275" s="41"/>
      <c r="C275" s="42"/>
      <c r="D275" s="219" t="s">
        <v>140</v>
      </c>
      <c r="E275" s="42"/>
      <c r="F275" s="220" t="s">
        <v>508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140</v>
      </c>
      <c r="AU275" s="19" t="s">
        <v>84</v>
      </c>
    </row>
    <row r="276" s="2" customFormat="1" ht="16.5" customHeight="1">
      <c r="A276" s="40"/>
      <c r="B276" s="41"/>
      <c r="C276" s="257" t="s">
        <v>509</v>
      </c>
      <c r="D276" s="257" t="s">
        <v>189</v>
      </c>
      <c r="E276" s="258" t="s">
        <v>510</v>
      </c>
      <c r="F276" s="259" t="s">
        <v>511</v>
      </c>
      <c r="G276" s="260" t="s">
        <v>220</v>
      </c>
      <c r="H276" s="261">
        <v>2</v>
      </c>
      <c r="I276" s="262"/>
      <c r="J276" s="263">
        <f>ROUND(I276*H276,2)</f>
        <v>0</v>
      </c>
      <c r="K276" s="259" t="s">
        <v>19</v>
      </c>
      <c r="L276" s="264"/>
      <c r="M276" s="265" t="s">
        <v>19</v>
      </c>
      <c r="N276" s="266" t="s">
        <v>45</v>
      </c>
      <c r="O276" s="86"/>
      <c r="P276" s="215">
        <f>O276*H276</f>
        <v>0</v>
      </c>
      <c r="Q276" s="215">
        <v>0.33400000000000002</v>
      </c>
      <c r="R276" s="215">
        <f>Q276*H276</f>
        <v>0.66800000000000004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318</v>
      </c>
      <c r="AT276" s="217" t="s">
        <v>189</v>
      </c>
      <c r="AU276" s="217" t="s">
        <v>84</v>
      </c>
      <c r="AY276" s="19" t="s">
        <v>131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82</v>
      </c>
      <c r="BK276" s="218">
        <f>ROUND(I276*H276,2)</f>
        <v>0</v>
      </c>
      <c r="BL276" s="19" t="s">
        <v>229</v>
      </c>
      <c r="BM276" s="217" t="s">
        <v>512</v>
      </c>
    </row>
    <row r="277" s="2" customFormat="1" ht="55.5" customHeight="1">
      <c r="A277" s="40"/>
      <c r="B277" s="41"/>
      <c r="C277" s="206" t="s">
        <v>513</v>
      </c>
      <c r="D277" s="206" t="s">
        <v>133</v>
      </c>
      <c r="E277" s="207" t="s">
        <v>514</v>
      </c>
      <c r="F277" s="208" t="s">
        <v>515</v>
      </c>
      <c r="G277" s="209" t="s">
        <v>220</v>
      </c>
      <c r="H277" s="210">
        <v>12</v>
      </c>
      <c r="I277" s="211"/>
      <c r="J277" s="212">
        <f>ROUND(I277*H277,2)</f>
        <v>0</v>
      </c>
      <c r="K277" s="208" t="s">
        <v>137</v>
      </c>
      <c r="L277" s="46"/>
      <c r="M277" s="213" t="s">
        <v>19</v>
      </c>
      <c r="N277" s="214" t="s">
        <v>45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229</v>
      </c>
      <c r="AT277" s="217" t="s">
        <v>133</v>
      </c>
      <c r="AU277" s="217" t="s">
        <v>84</v>
      </c>
      <c r="AY277" s="19" t="s">
        <v>131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82</v>
      </c>
      <c r="BK277" s="218">
        <f>ROUND(I277*H277,2)</f>
        <v>0</v>
      </c>
      <c r="BL277" s="19" t="s">
        <v>229</v>
      </c>
      <c r="BM277" s="217" t="s">
        <v>516</v>
      </c>
    </row>
    <row r="278" s="2" customFormat="1">
      <c r="A278" s="40"/>
      <c r="B278" s="41"/>
      <c r="C278" s="42"/>
      <c r="D278" s="219" t="s">
        <v>140</v>
      </c>
      <c r="E278" s="42"/>
      <c r="F278" s="220" t="s">
        <v>517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140</v>
      </c>
      <c r="AU278" s="19" t="s">
        <v>84</v>
      </c>
    </row>
    <row r="279" s="2" customFormat="1" ht="21.75" customHeight="1">
      <c r="A279" s="40"/>
      <c r="B279" s="41"/>
      <c r="C279" s="257" t="s">
        <v>518</v>
      </c>
      <c r="D279" s="257" t="s">
        <v>189</v>
      </c>
      <c r="E279" s="258" t="s">
        <v>519</v>
      </c>
      <c r="F279" s="259" t="s">
        <v>520</v>
      </c>
      <c r="G279" s="260" t="s">
        <v>220</v>
      </c>
      <c r="H279" s="261">
        <v>12</v>
      </c>
      <c r="I279" s="262"/>
      <c r="J279" s="263">
        <f>ROUND(I279*H279,2)</f>
        <v>0</v>
      </c>
      <c r="K279" s="259" t="s">
        <v>137</v>
      </c>
      <c r="L279" s="264"/>
      <c r="M279" s="265" t="s">
        <v>19</v>
      </c>
      <c r="N279" s="266" t="s">
        <v>45</v>
      </c>
      <c r="O279" s="86"/>
      <c r="P279" s="215">
        <f>O279*H279</f>
        <v>0</v>
      </c>
      <c r="Q279" s="215">
        <v>0.0069100000000000003</v>
      </c>
      <c r="R279" s="215">
        <f>Q279*H279</f>
        <v>0.082920000000000008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318</v>
      </c>
      <c r="AT279" s="217" t="s">
        <v>189</v>
      </c>
      <c r="AU279" s="217" t="s">
        <v>84</v>
      </c>
      <c r="AY279" s="19" t="s">
        <v>131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82</v>
      </c>
      <c r="BK279" s="218">
        <f>ROUND(I279*H279,2)</f>
        <v>0</v>
      </c>
      <c r="BL279" s="19" t="s">
        <v>229</v>
      </c>
      <c r="BM279" s="217" t="s">
        <v>521</v>
      </c>
    </row>
    <row r="280" s="2" customFormat="1" ht="49.05" customHeight="1">
      <c r="A280" s="40"/>
      <c r="B280" s="41"/>
      <c r="C280" s="206" t="s">
        <v>522</v>
      </c>
      <c r="D280" s="206" t="s">
        <v>133</v>
      </c>
      <c r="E280" s="207" t="s">
        <v>523</v>
      </c>
      <c r="F280" s="208" t="s">
        <v>524</v>
      </c>
      <c r="G280" s="209" t="s">
        <v>220</v>
      </c>
      <c r="H280" s="210">
        <v>12</v>
      </c>
      <c r="I280" s="211"/>
      <c r="J280" s="212">
        <f>ROUND(I280*H280,2)</f>
        <v>0</v>
      </c>
      <c r="K280" s="208" t="s">
        <v>137</v>
      </c>
      <c r="L280" s="46"/>
      <c r="M280" s="213" t="s">
        <v>19</v>
      </c>
      <c r="N280" s="214" t="s">
        <v>45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229</v>
      </c>
      <c r="AT280" s="217" t="s">
        <v>133</v>
      </c>
      <c r="AU280" s="217" t="s">
        <v>84</v>
      </c>
      <c r="AY280" s="19" t="s">
        <v>131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82</v>
      </c>
      <c r="BK280" s="218">
        <f>ROUND(I280*H280,2)</f>
        <v>0</v>
      </c>
      <c r="BL280" s="19" t="s">
        <v>229</v>
      </c>
      <c r="BM280" s="217" t="s">
        <v>525</v>
      </c>
    </row>
    <row r="281" s="2" customFormat="1">
      <c r="A281" s="40"/>
      <c r="B281" s="41"/>
      <c r="C281" s="42"/>
      <c r="D281" s="219" t="s">
        <v>140</v>
      </c>
      <c r="E281" s="42"/>
      <c r="F281" s="220" t="s">
        <v>526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140</v>
      </c>
      <c r="AU281" s="19" t="s">
        <v>84</v>
      </c>
    </row>
    <row r="282" s="2" customFormat="1" ht="33" customHeight="1">
      <c r="A282" s="40"/>
      <c r="B282" s="41"/>
      <c r="C282" s="257" t="s">
        <v>527</v>
      </c>
      <c r="D282" s="257" t="s">
        <v>189</v>
      </c>
      <c r="E282" s="258" t="s">
        <v>528</v>
      </c>
      <c r="F282" s="259" t="s">
        <v>529</v>
      </c>
      <c r="G282" s="260" t="s">
        <v>178</v>
      </c>
      <c r="H282" s="261">
        <v>58.960000000000001</v>
      </c>
      <c r="I282" s="262"/>
      <c r="J282" s="263">
        <f>ROUND(I282*H282,2)</f>
        <v>0</v>
      </c>
      <c r="K282" s="259" t="s">
        <v>137</v>
      </c>
      <c r="L282" s="264"/>
      <c r="M282" s="265" t="s">
        <v>19</v>
      </c>
      <c r="N282" s="266" t="s">
        <v>45</v>
      </c>
      <c r="O282" s="86"/>
      <c r="P282" s="215">
        <f>O282*H282</f>
        <v>0</v>
      </c>
      <c r="Q282" s="215">
        <v>0.00024000000000000001</v>
      </c>
      <c r="R282" s="215">
        <f>Q282*H282</f>
        <v>0.014150400000000001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318</v>
      </c>
      <c r="AT282" s="217" t="s">
        <v>189</v>
      </c>
      <c r="AU282" s="217" t="s">
        <v>84</v>
      </c>
      <c r="AY282" s="19" t="s">
        <v>131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82</v>
      </c>
      <c r="BK282" s="218">
        <f>ROUND(I282*H282,2)</f>
        <v>0</v>
      </c>
      <c r="BL282" s="19" t="s">
        <v>229</v>
      </c>
      <c r="BM282" s="217" t="s">
        <v>530</v>
      </c>
    </row>
    <row r="283" s="13" customFormat="1">
      <c r="A283" s="13"/>
      <c r="B283" s="224"/>
      <c r="C283" s="225"/>
      <c r="D283" s="226" t="s">
        <v>142</v>
      </c>
      <c r="E283" s="225"/>
      <c r="F283" s="228" t="s">
        <v>531</v>
      </c>
      <c r="G283" s="225"/>
      <c r="H283" s="229">
        <v>58.960000000000001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142</v>
      </c>
      <c r="AU283" s="235" t="s">
        <v>84</v>
      </c>
      <c r="AV283" s="13" t="s">
        <v>84</v>
      </c>
      <c r="AW283" s="13" t="s">
        <v>4</v>
      </c>
      <c r="AX283" s="13" t="s">
        <v>82</v>
      </c>
      <c r="AY283" s="235" t="s">
        <v>131</v>
      </c>
    </row>
    <row r="284" s="2" customFormat="1" ht="49.05" customHeight="1">
      <c r="A284" s="40"/>
      <c r="B284" s="41"/>
      <c r="C284" s="206" t="s">
        <v>532</v>
      </c>
      <c r="D284" s="206" t="s">
        <v>133</v>
      </c>
      <c r="E284" s="207" t="s">
        <v>533</v>
      </c>
      <c r="F284" s="208" t="s">
        <v>534</v>
      </c>
      <c r="G284" s="209" t="s">
        <v>197</v>
      </c>
      <c r="H284" s="210">
        <v>4.7850000000000001</v>
      </c>
      <c r="I284" s="211"/>
      <c r="J284" s="212">
        <f>ROUND(I284*H284,2)</f>
        <v>0</v>
      </c>
      <c r="K284" s="208" t="s">
        <v>137</v>
      </c>
      <c r="L284" s="46"/>
      <c r="M284" s="213" t="s">
        <v>19</v>
      </c>
      <c r="N284" s="214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229</v>
      </c>
      <c r="AT284" s="217" t="s">
        <v>133</v>
      </c>
      <c r="AU284" s="217" t="s">
        <v>84</v>
      </c>
      <c r="AY284" s="19" t="s">
        <v>131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82</v>
      </c>
      <c r="BK284" s="218">
        <f>ROUND(I284*H284,2)</f>
        <v>0</v>
      </c>
      <c r="BL284" s="19" t="s">
        <v>229</v>
      </c>
      <c r="BM284" s="217" t="s">
        <v>535</v>
      </c>
    </row>
    <row r="285" s="2" customFormat="1">
      <c r="A285" s="40"/>
      <c r="B285" s="41"/>
      <c r="C285" s="42"/>
      <c r="D285" s="219" t="s">
        <v>140</v>
      </c>
      <c r="E285" s="42"/>
      <c r="F285" s="220" t="s">
        <v>536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84</v>
      </c>
    </row>
    <row r="286" s="2" customFormat="1" ht="37.8" customHeight="1">
      <c r="A286" s="40"/>
      <c r="B286" s="41"/>
      <c r="C286" s="206" t="s">
        <v>537</v>
      </c>
      <c r="D286" s="206" t="s">
        <v>133</v>
      </c>
      <c r="E286" s="207" t="s">
        <v>538</v>
      </c>
      <c r="F286" s="208" t="s">
        <v>539</v>
      </c>
      <c r="G286" s="209" t="s">
        <v>226</v>
      </c>
      <c r="H286" s="210">
        <v>1</v>
      </c>
      <c r="I286" s="211"/>
      <c r="J286" s="212">
        <f>ROUND(I286*H286,2)</f>
        <v>0</v>
      </c>
      <c r="K286" s="208" t="s">
        <v>19</v>
      </c>
      <c r="L286" s="46"/>
      <c r="M286" s="213" t="s">
        <v>19</v>
      </c>
      <c r="N286" s="214" t="s">
        <v>45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229</v>
      </c>
      <c r="AT286" s="217" t="s">
        <v>133</v>
      </c>
      <c r="AU286" s="217" t="s">
        <v>84</v>
      </c>
      <c r="AY286" s="19" t="s">
        <v>131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82</v>
      </c>
      <c r="BK286" s="218">
        <f>ROUND(I286*H286,2)</f>
        <v>0</v>
      </c>
      <c r="BL286" s="19" t="s">
        <v>229</v>
      </c>
      <c r="BM286" s="217" t="s">
        <v>540</v>
      </c>
    </row>
    <row r="287" s="2" customFormat="1" ht="16.5" customHeight="1">
      <c r="A287" s="40"/>
      <c r="B287" s="41"/>
      <c r="C287" s="206" t="s">
        <v>541</v>
      </c>
      <c r="D287" s="206" t="s">
        <v>133</v>
      </c>
      <c r="E287" s="207" t="s">
        <v>542</v>
      </c>
      <c r="F287" s="208" t="s">
        <v>543</v>
      </c>
      <c r="G287" s="209" t="s">
        <v>226</v>
      </c>
      <c r="H287" s="210">
        <v>1</v>
      </c>
      <c r="I287" s="211"/>
      <c r="J287" s="212">
        <f>ROUND(I287*H287,2)</f>
        <v>0</v>
      </c>
      <c r="K287" s="208" t="s">
        <v>19</v>
      </c>
      <c r="L287" s="46"/>
      <c r="M287" s="213" t="s">
        <v>19</v>
      </c>
      <c r="N287" s="214" t="s">
        <v>45</v>
      </c>
      <c r="O287" s="86"/>
      <c r="P287" s="215">
        <f>O287*H287</f>
        <v>0</v>
      </c>
      <c r="Q287" s="215">
        <v>0.00040000000000000002</v>
      </c>
      <c r="R287" s="215">
        <f>Q287*H287</f>
        <v>0.00040000000000000002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229</v>
      </c>
      <c r="AT287" s="217" t="s">
        <v>133</v>
      </c>
      <c r="AU287" s="217" t="s">
        <v>84</v>
      </c>
      <c r="AY287" s="19" t="s">
        <v>131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82</v>
      </c>
      <c r="BK287" s="218">
        <f>ROUND(I287*H287,2)</f>
        <v>0</v>
      </c>
      <c r="BL287" s="19" t="s">
        <v>229</v>
      </c>
      <c r="BM287" s="217" t="s">
        <v>544</v>
      </c>
    </row>
    <row r="288" s="12" customFormat="1" ht="25.92" customHeight="1">
      <c r="A288" s="12"/>
      <c r="B288" s="190"/>
      <c r="C288" s="191"/>
      <c r="D288" s="192" t="s">
        <v>73</v>
      </c>
      <c r="E288" s="193" t="s">
        <v>189</v>
      </c>
      <c r="F288" s="193" t="s">
        <v>545</v>
      </c>
      <c r="G288" s="191"/>
      <c r="H288" s="191"/>
      <c r="I288" s="194"/>
      <c r="J288" s="195">
        <f>BK288</f>
        <v>0</v>
      </c>
      <c r="K288" s="191"/>
      <c r="L288" s="196"/>
      <c r="M288" s="197"/>
      <c r="N288" s="198"/>
      <c r="O288" s="198"/>
      <c r="P288" s="199">
        <f>P289+P292</f>
        <v>0</v>
      </c>
      <c r="Q288" s="198"/>
      <c r="R288" s="199">
        <f>R289+R292</f>
        <v>0.020277</v>
      </c>
      <c r="S288" s="198"/>
      <c r="T288" s="200">
        <f>T289+T292</f>
        <v>3.5175999999999998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154</v>
      </c>
      <c r="AT288" s="202" t="s">
        <v>73</v>
      </c>
      <c r="AU288" s="202" t="s">
        <v>74</v>
      </c>
      <c r="AY288" s="201" t="s">
        <v>131</v>
      </c>
      <c r="BK288" s="203">
        <f>BK289+BK292</f>
        <v>0</v>
      </c>
    </row>
    <row r="289" s="12" customFormat="1" ht="22.8" customHeight="1">
      <c r="A289" s="12"/>
      <c r="B289" s="190"/>
      <c r="C289" s="191"/>
      <c r="D289" s="192" t="s">
        <v>73</v>
      </c>
      <c r="E289" s="204" t="s">
        <v>546</v>
      </c>
      <c r="F289" s="204" t="s">
        <v>547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SUM(P290:P291)</f>
        <v>0</v>
      </c>
      <c r="Q289" s="198"/>
      <c r="R289" s="199">
        <f>SUM(R290:R291)</f>
        <v>0</v>
      </c>
      <c r="S289" s="198"/>
      <c r="T289" s="200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154</v>
      </c>
      <c r="AT289" s="202" t="s">
        <v>73</v>
      </c>
      <c r="AU289" s="202" t="s">
        <v>82</v>
      </c>
      <c r="AY289" s="201" t="s">
        <v>131</v>
      </c>
      <c r="BK289" s="203">
        <f>SUM(BK290:BK291)</f>
        <v>0</v>
      </c>
    </row>
    <row r="290" s="2" customFormat="1" ht="16.5" customHeight="1">
      <c r="A290" s="40"/>
      <c r="B290" s="41"/>
      <c r="C290" s="206" t="s">
        <v>548</v>
      </c>
      <c r="D290" s="206" t="s">
        <v>133</v>
      </c>
      <c r="E290" s="207" t="s">
        <v>549</v>
      </c>
      <c r="F290" s="208" t="s">
        <v>550</v>
      </c>
      <c r="G290" s="209" t="s">
        <v>226</v>
      </c>
      <c r="H290" s="210">
        <v>1</v>
      </c>
      <c r="I290" s="211"/>
      <c r="J290" s="212">
        <f>ROUND(I290*H290,2)</f>
        <v>0</v>
      </c>
      <c r="K290" s="208" t="s">
        <v>19</v>
      </c>
      <c r="L290" s="46"/>
      <c r="M290" s="213" t="s">
        <v>19</v>
      </c>
      <c r="N290" s="214" t="s">
        <v>45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504</v>
      </c>
      <c r="AT290" s="217" t="s">
        <v>133</v>
      </c>
      <c r="AU290" s="217" t="s">
        <v>84</v>
      </c>
      <c r="AY290" s="19" t="s">
        <v>131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82</v>
      </c>
      <c r="BK290" s="218">
        <f>ROUND(I290*H290,2)</f>
        <v>0</v>
      </c>
      <c r="BL290" s="19" t="s">
        <v>504</v>
      </c>
      <c r="BM290" s="217" t="s">
        <v>551</v>
      </c>
    </row>
    <row r="291" s="2" customFormat="1" ht="24.15" customHeight="1">
      <c r="A291" s="40"/>
      <c r="B291" s="41"/>
      <c r="C291" s="206" t="s">
        <v>552</v>
      </c>
      <c r="D291" s="206" t="s">
        <v>133</v>
      </c>
      <c r="E291" s="207" t="s">
        <v>553</v>
      </c>
      <c r="F291" s="208" t="s">
        <v>554</v>
      </c>
      <c r="G291" s="209" t="s">
        <v>226</v>
      </c>
      <c r="H291" s="210">
        <v>1</v>
      </c>
      <c r="I291" s="211"/>
      <c r="J291" s="212">
        <f>ROUND(I291*H291,2)</f>
        <v>0</v>
      </c>
      <c r="K291" s="208" t="s">
        <v>19</v>
      </c>
      <c r="L291" s="46"/>
      <c r="M291" s="213" t="s">
        <v>19</v>
      </c>
      <c r="N291" s="214" t="s">
        <v>45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504</v>
      </c>
      <c r="AT291" s="217" t="s">
        <v>133</v>
      </c>
      <c r="AU291" s="217" t="s">
        <v>84</v>
      </c>
      <c r="AY291" s="19" t="s">
        <v>131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82</v>
      </c>
      <c r="BK291" s="218">
        <f>ROUND(I291*H291,2)</f>
        <v>0</v>
      </c>
      <c r="BL291" s="19" t="s">
        <v>504</v>
      </c>
      <c r="BM291" s="217" t="s">
        <v>555</v>
      </c>
    </row>
    <row r="292" s="12" customFormat="1" ht="22.8" customHeight="1">
      <c r="A292" s="12"/>
      <c r="B292" s="190"/>
      <c r="C292" s="191"/>
      <c r="D292" s="192" t="s">
        <v>73</v>
      </c>
      <c r="E292" s="204" t="s">
        <v>556</v>
      </c>
      <c r="F292" s="204" t="s">
        <v>557</v>
      </c>
      <c r="G292" s="191"/>
      <c r="H292" s="191"/>
      <c r="I292" s="194"/>
      <c r="J292" s="205">
        <f>BK292</f>
        <v>0</v>
      </c>
      <c r="K292" s="191"/>
      <c r="L292" s="196"/>
      <c r="M292" s="197"/>
      <c r="N292" s="198"/>
      <c r="O292" s="198"/>
      <c r="P292" s="199">
        <f>SUM(P293:P314)</f>
        <v>0</v>
      </c>
      <c r="Q292" s="198"/>
      <c r="R292" s="199">
        <f>SUM(R293:R314)</f>
        <v>0.020277</v>
      </c>
      <c r="S292" s="198"/>
      <c r="T292" s="200">
        <f>SUM(T293:T314)</f>
        <v>3.5175999999999998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154</v>
      </c>
      <c r="AT292" s="202" t="s">
        <v>73</v>
      </c>
      <c r="AU292" s="202" t="s">
        <v>82</v>
      </c>
      <c r="AY292" s="201" t="s">
        <v>131</v>
      </c>
      <c r="BK292" s="203">
        <f>SUM(BK293:BK314)</f>
        <v>0</v>
      </c>
    </row>
    <row r="293" s="2" customFormat="1" ht="21.75" customHeight="1">
      <c r="A293" s="40"/>
      <c r="B293" s="41"/>
      <c r="C293" s="206" t="s">
        <v>558</v>
      </c>
      <c r="D293" s="206" t="s">
        <v>133</v>
      </c>
      <c r="E293" s="207" t="s">
        <v>559</v>
      </c>
      <c r="F293" s="208" t="s">
        <v>560</v>
      </c>
      <c r="G293" s="209" t="s">
        <v>561</v>
      </c>
      <c r="H293" s="210">
        <v>0.5</v>
      </c>
      <c r="I293" s="211"/>
      <c r="J293" s="212">
        <f>ROUND(I293*H293,2)</f>
        <v>0</v>
      </c>
      <c r="K293" s="208" t="s">
        <v>137</v>
      </c>
      <c r="L293" s="46"/>
      <c r="M293" s="213" t="s">
        <v>19</v>
      </c>
      <c r="N293" s="214" t="s">
        <v>45</v>
      </c>
      <c r="O293" s="86"/>
      <c r="P293" s="215">
        <f>O293*H293</f>
        <v>0</v>
      </c>
      <c r="Q293" s="215">
        <v>0.0099000000000000008</v>
      </c>
      <c r="R293" s="215">
        <f>Q293*H293</f>
        <v>0.0049500000000000004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504</v>
      </c>
      <c r="AT293" s="217" t="s">
        <v>133</v>
      </c>
      <c r="AU293" s="217" t="s">
        <v>84</v>
      </c>
      <c r="AY293" s="19" t="s">
        <v>131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82</v>
      </c>
      <c r="BK293" s="218">
        <f>ROUND(I293*H293,2)</f>
        <v>0</v>
      </c>
      <c r="BL293" s="19" t="s">
        <v>504</v>
      </c>
      <c r="BM293" s="217" t="s">
        <v>562</v>
      </c>
    </row>
    <row r="294" s="2" customFormat="1">
      <c r="A294" s="40"/>
      <c r="B294" s="41"/>
      <c r="C294" s="42"/>
      <c r="D294" s="219" t="s">
        <v>140</v>
      </c>
      <c r="E294" s="42"/>
      <c r="F294" s="220" t="s">
        <v>563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140</v>
      </c>
      <c r="AU294" s="19" t="s">
        <v>84</v>
      </c>
    </row>
    <row r="295" s="2" customFormat="1" ht="66.75" customHeight="1">
      <c r="A295" s="40"/>
      <c r="B295" s="41"/>
      <c r="C295" s="206" t="s">
        <v>564</v>
      </c>
      <c r="D295" s="206" t="s">
        <v>133</v>
      </c>
      <c r="E295" s="207" t="s">
        <v>565</v>
      </c>
      <c r="F295" s="208" t="s">
        <v>566</v>
      </c>
      <c r="G295" s="209" t="s">
        <v>178</v>
      </c>
      <c r="H295" s="210">
        <v>37</v>
      </c>
      <c r="I295" s="211"/>
      <c r="J295" s="212">
        <f>ROUND(I295*H295,2)</f>
        <v>0</v>
      </c>
      <c r="K295" s="208" t="s">
        <v>137</v>
      </c>
      <c r="L295" s="46"/>
      <c r="M295" s="213" t="s">
        <v>19</v>
      </c>
      <c r="N295" s="214" t="s">
        <v>45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504</v>
      </c>
      <c r="AT295" s="217" t="s">
        <v>133</v>
      </c>
      <c r="AU295" s="217" t="s">
        <v>84</v>
      </c>
      <c r="AY295" s="19" t="s">
        <v>131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82</v>
      </c>
      <c r="BK295" s="218">
        <f>ROUND(I295*H295,2)</f>
        <v>0</v>
      </c>
      <c r="BL295" s="19" t="s">
        <v>504</v>
      </c>
      <c r="BM295" s="217" t="s">
        <v>567</v>
      </c>
    </row>
    <row r="296" s="2" customFormat="1">
      <c r="A296" s="40"/>
      <c r="B296" s="41"/>
      <c r="C296" s="42"/>
      <c r="D296" s="219" t="s">
        <v>140</v>
      </c>
      <c r="E296" s="42"/>
      <c r="F296" s="220" t="s">
        <v>568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140</v>
      </c>
      <c r="AU296" s="19" t="s">
        <v>84</v>
      </c>
    </row>
    <row r="297" s="2" customFormat="1" ht="55.5" customHeight="1">
      <c r="A297" s="40"/>
      <c r="B297" s="41"/>
      <c r="C297" s="206" t="s">
        <v>569</v>
      </c>
      <c r="D297" s="206" t="s">
        <v>133</v>
      </c>
      <c r="E297" s="207" t="s">
        <v>570</v>
      </c>
      <c r="F297" s="208" t="s">
        <v>571</v>
      </c>
      <c r="G297" s="209" t="s">
        <v>178</v>
      </c>
      <c r="H297" s="210">
        <v>37</v>
      </c>
      <c r="I297" s="211"/>
      <c r="J297" s="212">
        <f>ROUND(I297*H297,2)</f>
        <v>0</v>
      </c>
      <c r="K297" s="208" t="s">
        <v>137</v>
      </c>
      <c r="L297" s="46"/>
      <c r="M297" s="213" t="s">
        <v>19</v>
      </c>
      <c r="N297" s="214" t="s">
        <v>45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504</v>
      </c>
      <c r="AT297" s="217" t="s">
        <v>133</v>
      </c>
      <c r="AU297" s="217" t="s">
        <v>84</v>
      </c>
      <c r="AY297" s="19" t="s">
        <v>131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82</v>
      </c>
      <c r="BK297" s="218">
        <f>ROUND(I297*H297,2)</f>
        <v>0</v>
      </c>
      <c r="BL297" s="19" t="s">
        <v>504</v>
      </c>
      <c r="BM297" s="217" t="s">
        <v>572</v>
      </c>
    </row>
    <row r="298" s="2" customFormat="1">
      <c r="A298" s="40"/>
      <c r="B298" s="41"/>
      <c r="C298" s="42"/>
      <c r="D298" s="219" t="s">
        <v>140</v>
      </c>
      <c r="E298" s="42"/>
      <c r="F298" s="220" t="s">
        <v>573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140</v>
      </c>
      <c r="AU298" s="19" t="s">
        <v>84</v>
      </c>
    </row>
    <row r="299" s="2" customFormat="1" ht="37.8" customHeight="1">
      <c r="A299" s="40"/>
      <c r="B299" s="41"/>
      <c r="C299" s="206" t="s">
        <v>574</v>
      </c>
      <c r="D299" s="206" t="s">
        <v>133</v>
      </c>
      <c r="E299" s="207" t="s">
        <v>575</v>
      </c>
      <c r="F299" s="208" t="s">
        <v>576</v>
      </c>
      <c r="G299" s="209" t="s">
        <v>178</v>
      </c>
      <c r="H299" s="210">
        <v>37</v>
      </c>
      <c r="I299" s="211"/>
      <c r="J299" s="212">
        <f>ROUND(I299*H299,2)</f>
        <v>0</v>
      </c>
      <c r="K299" s="208" t="s">
        <v>137</v>
      </c>
      <c r="L299" s="46"/>
      <c r="M299" s="213" t="s">
        <v>19</v>
      </c>
      <c r="N299" s="214" t="s">
        <v>45</v>
      </c>
      <c r="O299" s="86"/>
      <c r="P299" s="215">
        <f>O299*H299</f>
        <v>0</v>
      </c>
      <c r="Q299" s="215">
        <v>6.0000000000000002E-05</v>
      </c>
      <c r="R299" s="215">
        <f>Q299*H299</f>
        <v>0.0022200000000000002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504</v>
      </c>
      <c r="AT299" s="217" t="s">
        <v>133</v>
      </c>
      <c r="AU299" s="217" t="s">
        <v>84</v>
      </c>
      <c r="AY299" s="19" t="s">
        <v>131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82</v>
      </c>
      <c r="BK299" s="218">
        <f>ROUND(I299*H299,2)</f>
        <v>0</v>
      </c>
      <c r="BL299" s="19" t="s">
        <v>504</v>
      </c>
      <c r="BM299" s="217" t="s">
        <v>577</v>
      </c>
    </row>
    <row r="300" s="2" customFormat="1">
      <c r="A300" s="40"/>
      <c r="B300" s="41"/>
      <c r="C300" s="42"/>
      <c r="D300" s="219" t="s">
        <v>140</v>
      </c>
      <c r="E300" s="42"/>
      <c r="F300" s="220" t="s">
        <v>578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140</v>
      </c>
      <c r="AU300" s="19" t="s">
        <v>84</v>
      </c>
    </row>
    <row r="301" s="2" customFormat="1" ht="33" customHeight="1">
      <c r="A301" s="40"/>
      <c r="B301" s="41"/>
      <c r="C301" s="206" t="s">
        <v>579</v>
      </c>
      <c r="D301" s="206" t="s">
        <v>133</v>
      </c>
      <c r="E301" s="207" t="s">
        <v>580</v>
      </c>
      <c r="F301" s="208" t="s">
        <v>581</v>
      </c>
      <c r="G301" s="209" t="s">
        <v>178</v>
      </c>
      <c r="H301" s="210">
        <v>42</v>
      </c>
      <c r="I301" s="211"/>
      <c r="J301" s="212">
        <f>ROUND(I301*H301,2)</f>
        <v>0</v>
      </c>
      <c r="K301" s="208" t="s">
        <v>137</v>
      </c>
      <c r="L301" s="46"/>
      <c r="M301" s="213" t="s">
        <v>19</v>
      </c>
      <c r="N301" s="214" t="s">
        <v>45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504</v>
      </c>
      <c r="AT301" s="217" t="s">
        <v>133</v>
      </c>
      <c r="AU301" s="217" t="s">
        <v>84</v>
      </c>
      <c r="AY301" s="19" t="s">
        <v>131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82</v>
      </c>
      <c r="BK301" s="218">
        <f>ROUND(I301*H301,2)</f>
        <v>0</v>
      </c>
      <c r="BL301" s="19" t="s">
        <v>504</v>
      </c>
      <c r="BM301" s="217" t="s">
        <v>582</v>
      </c>
    </row>
    <row r="302" s="2" customFormat="1">
      <c r="A302" s="40"/>
      <c r="B302" s="41"/>
      <c r="C302" s="42"/>
      <c r="D302" s="219" t="s">
        <v>140</v>
      </c>
      <c r="E302" s="42"/>
      <c r="F302" s="220" t="s">
        <v>583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140</v>
      </c>
      <c r="AU302" s="19" t="s">
        <v>84</v>
      </c>
    </row>
    <row r="303" s="2" customFormat="1" ht="24.15" customHeight="1">
      <c r="A303" s="40"/>
      <c r="B303" s="41"/>
      <c r="C303" s="257" t="s">
        <v>584</v>
      </c>
      <c r="D303" s="257" t="s">
        <v>189</v>
      </c>
      <c r="E303" s="258" t="s">
        <v>585</v>
      </c>
      <c r="F303" s="259" t="s">
        <v>586</v>
      </c>
      <c r="G303" s="260" t="s">
        <v>178</v>
      </c>
      <c r="H303" s="261">
        <v>44.100000000000001</v>
      </c>
      <c r="I303" s="262"/>
      <c r="J303" s="263">
        <f>ROUND(I303*H303,2)</f>
        <v>0</v>
      </c>
      <c r="K303" s="259" t="s">
        <v>137</v>
      </c>
      <c r="L303" s="264"/>
      <c r="M303" s="265" t="s">
        <v>19</v>
      </c>
      <c r="N303" s="266" t="s">
        <v>45</v>
      </c>
      <c r="O303" s="86"/>
      <c r="P303" s="215">
        <f>O303*H303</f>
        <v>0</v>
      </c>
      <c r="Q303" s="215">
        <v>0.00027</v>
      </c>
      <c r="R303" s="215">
        <f>Q303*H303</f>
        <v>0.011907000000000001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587</v>
      </c>
      <c r="AT303" s="217" t="s">
        <v>189</v>
      </c>
      <c r="AU303" s="217" t="s">
        <v>84</v>
      </c>
      <c r="AY303" s="19" t="s">
        <v>131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82</v>
      </c>
      <c r="BK303" s="218">
        <f>ROUND(I303*H303,2)</f>
        <v>0</v>
      </c>
      <c r="BL303" s="19" t="s">
        <v>587</v>
      </c>
      <c r="BM303" s="217" t="s">
        <v>588</v>
      </c>
    </row>
    <row r="304" s="13" customFormat="1">
      <c r="A304" s="13"/>
      <c r="B304" s="224"/>
      <c r="C304" s="225"/>
      <c r="D304" s="226" t="s">
        <v>142</v>
      </c>
      <c r="E304" s="225"/>
      <c r="F304" s="228" t="s">
        <v>589</v>
      </c>
      <c r="G304" s="225"/>
      <c r="H304" s="229">
        <v>44.100000000000001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84</v>
      </c>
      <c r="AV304" s="13" t="s">
        <v>84</v>
      </c>
      <c r="AW304" s="13" t="s">
        <v>4</v>
      </c>
      <c r="AX304" s="13" t="s">
        <v>82</v>
      </c>
      <c r="AY304" s="235" t="s">
        <v>131</v>
      </c>
    </row>
    <row r="305" s="2" customFormat="1" ht="33" customHeight="1">
      <c r="A305" s="40"/>
      <c r="B305" s="41"/>
      <c r="C305" s="206" t="s">
        <v>590</v>
      </c>
      <c r="D305" s="206" t="s">
        <v>133</v>
      </c>
      <c r="E305" s="207" t="s">
        <v>591</v>
      </c>
      <c r="F305" s="208" t="s">
        <v>592</v>
      </c>
      <c r="G305" s="209" t="s">
        <v>178</v>
      </c>
      <c r="H305" s="210">
        <v>2</v>
      </c>
      <c r="I305" s="211"/>
      <c r="J305" s="212">
        <f>ROUND(I305*H305,2)</f>
        <v>0</v>
      </c>
      <c r="K305" s="208" t="s">
        <v>137</v>
      </c>
      <c r="L305" s="46"/>
      <c r="M305" s="213" t="s">
        <v>19</v>
      </c>
      <c r="N305" s="214" t="s">
        <v>45</v>
      </c>
      <c r="O305" s="86"/>
      <c r="P305" s="215">
        <f>O305*H305</f>
        <v>0</v>
      </c>
      <c r="Q305" s="215">
        <v>0.00059999999999999995</v>
      </c>
      <c r="R305" s="215">
        <f>Q305*H305</f>
        <v>0.0011999999999999999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504</v>
      </c>
      <c r="AT305" s="217" t="s">
        <v>133</v>
      </c>
      <c r="AU305" s="217" t="s">
        <v>84</v>
      </c>
      <c r="AY305" s="19" t="s">
        <v>131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82</v>
      </c>
      <c r="BK305" s="218">
        <f>ROUND(I305*H305,2)</f>
        <v>0</v>
      </c>
      <c r="BL305" s="19" t="s">
        <v>504</v>
      </c>
      <c r="BM305" s="217" t="s">
        <v>593</v>
      </c>
    </row>
    <row r="306" s="2" customFormat="1">
      <c r="A306" s="40"/>
      <c r="B306" s="41"/>
      <c r="C306" s="42"/>
      <c r="D306" s="219" t="s">
        <v>140</v>
      </c>
      <c r="E306" s="42"/>
      <c r="F306" s="220" t="s">
        <v>594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140</v>
      </c>
      <c r="AU306" s="19" t="s">
        <v>84</v>
      </c>
    </row>
    <row r="307" s="2" customFormat="1" ht="37.8" customHeight="1">
      <c r="A307" s="40"/>
      <c r="B307" s="41"/>
      <c r="C307" s="206" t="s">
        <v>595</v>
      </c>
      <c r="D307" s="206" t="s">
        <v>133</v>
      </c>
      <c r="E307" s="207" t="s">
        <v>596</v>
      </c>
      <c r="F307" s="208" t="s">
        <v>597</v>
      </c>
      <c r="G307" s="209" t="s">
        <v>136</v>
      </c>
      <c r="H307" s="210">
        <v>11.1</v>
      </c>
      <c r="I307" s="211"/>
      <c r="J307" s="212">
        <f>ROUND(I307*H307,2)</f>
        <v>0</v>
      </c>
      <c r="K307" s="208" t="s">
        <v>137</v>
      </c>
      <c r="L307" s="46"/>
      <c r="M307" s="213" t="s">
        <v>19</v>
      </c>
      <c r="N307" s="214" t="s">
        <v>45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0.316</v>
      </c>
      <c r="T307" s="216">
        <f>S307*H307</f>
        <v>3.5076000000000001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504</v>
      </c>
      <c r="AT307" s="217" t="s">
        <v>133</v>
      </c>
      <c r="AU307" s="217" t="s">
        <v>84</v>
      </c>
      <c r="AY307" s="19" t="s">
        <v>131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82</v>
      </c>
      <c r="BK307" s="218">
        <f>ROUND(I307*H307,2)</f>
        <v>0</v>
      </c>
      <c r="BL307" s="19" t="s">
        <v>504</v>
      </c>
      <c r="BM307" s="217" t="s">
        <v>598</v>
      </c>
    </row>
    <row r="308" s="2" customFormat="1">
      <c r="A308" s="40"/>
      <c r="B308" s="41"/>
      <c r="C308" s="42"/>
      <c r="D308" s="219" t="s">
        <v>140</v>
      </c>
      <c r="E308" s="42"/>
      <c r="F308" s="220" t="s">
        <v>599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140</v>
      </c>
      <c r="AU308" s="19" t="s">
        <v>84</v>
      </c>
    </row>
    <row r="309" s="13" customFormat="1">
      <c r="A309" s="13"/>
      <c r="B309" s="224"/>
      <c r="C309" s="225"/>
      <c r="D309" s="226" t="s">
        <v>142</v>
      </c>
      <c r="E309" s="227" t="s">
        <v>19</v>
      </c>
      <c r="F309" s="228" t="s">
        <v>600</v>
      </c>
      <c r="G309" s="225"/>
      <c r="H309" s="229">
        <v>11.1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142</v>
      </c>
      <c r="AU309" s="235" t="s">
        <v>84</v>
      </c>
      <c r="AV309" s="13" t="s">
        <v>84</v>
      </c>
      <c r="AW309" s="13" t="s">
        <v>35</v>
      </c>
      <c r="AX309" s="13" t="s">
        <v>82</v>
      </c>
      <c r="AY309" s="235" t="s">
        <v>131</v>
      </c>
    </row>
    <row r="310" s="2" customFormat="1" ht="24.15" customHeight="1">
      <c r="A310" s="40"/>
      <c r="B310" s="41"/>
      <c r="C310" s="206" t="s">
        <v>601</v>
      </c>
      <c r="D310" s="206" t="s">
        <v>133</v>
      </c>
      <c r="E310" s="207" t="s">
        <v>602</v>
      </c>
      <c r="F310" s="208" t="s">
        <v>603</v>
      </c>
      <c r="G310" s="209" t="s">
        <v>178</v>
      </c>
      <c r="H310" s="210">
        <v>74</v>
      </c>
      <c r="I310" s="211"/>
      <c r="J310" s="212">
        <f>ROUND(I310*H310,2)</f>
        <v>0</v>
      </c>
      <c r="K310" s="208" t="s">
        <v>137</v>
      </c>
      <c r="L310" s="46"/>
      <c r="M310" s="213" t="s">
        <v>19</v>
      </c>
      <c r="N310" s="214" t="s">
        <v>45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504</v>
      </c>
      <c r="AT310" s="217" t="s">
        <v>133</v>
      </c>
      <c r="AU310" s="217" t="s">
        <v>84</v>
      </c>
      <c r="AY310" s="19" t="s">
        <v>131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82</v>
      </c>
      <c r="BK310" s="218">
        <f>ROUND(I310*H310,2)</f>
        <v>0</v>
      </c>
      <c r="BL310" s="19" t="s">
        <v>504</v>
      </c>
      <c r="BM310" s="217" t="s">
        <v>604</v>
      </c>
    </row>
    <row r="311" s="2" customFormat="1">
      <c r="A311" s="40"/>
      <c r="B311" s="41"/>
      <c r="C311" s="42"/>
      <c r="D311" s="219" t="s">
        <v>140</v>
      </c>
      <c r="E311" s="42"/>
      <c r="F311" s="220" t="s">
        <v>605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140</v>
      </c>
      <c r="AU311" s="19" t="s">
        <v>84</v>
      </c>
    </row>
    <row r="312" s="13" customFormat="1">
      <c r="A312" s="13"/>
      <c r="B312" s="224"/>
      <c r="C312" s="225"/>
      <c r="D312" s="226" t="s">
        <v>142</v>
      </c>
      <c r="E312" s="227" t="s">
        <v>19</v>
      </c>
      <c r="F312" s="228" t="s">
        <v>606</v>
      </c>
      <c r="G312" s="225"/>
      <c r="H312" s="229">
        <v>74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84</v>
      </c>
      <c r="AV312" s="13" t="s">
        <v>84</v>
      </c>
      <c r="AW312" s="13" t="s">
        <v>35</v>
      </c>
      <c r="AX312" s="13" t="s">
        <v>82</v>
      </c>
      <c r="AY312" s="235" t="s">
        <v>131</v>
      </c>
    </row>
    <row r="313" s="2" customFormat="1" ht="33" customHeight="1">
      <c r="A313" s="40"/>
      <c r="B313" s="41"/>
      <c r="C313" s="206" t="s">
        <v>607</v>
      </c>
      <c r="D313" s="206" t="s">
        <v>133</v>
      </c>
      <c r="E313" s="207" t="s">
        <v>608</v>
      </c>
      <c r="F313" s="208" t="s">
        <v>609</v>
      </c>
      <c r="G313" s="209" t="s">
        <v>178</v>
      </c>
      <c r="H313" s="210">
        <v>2</v>
      </c>
      <c r="I313" s="211"/>
      <c r="J313" s="212">
        <f>ROUND(I313*H313,2)</f>
        <v>0</v>
      </c>
      <c r="K313" s="208" t="s">
        <v>137</v>
      </c>
      <c r="L313" s="46"/>
      <c r="M313" s="213" t="s">
        <v>19</v>
      </c>
      <c r="N313" s="214" t="s">
        <v>45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0.0050000000000000001</v>
      </c>
      <c r="T313" s="216">
        <f>S313*H313</f>
        <v>0.01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504</v>
      </c>
      <c r="AT313" s="217" t="s">
        <v>133</v>
      </c>
      <c r="AU313" s="217" t="s">
        <v>84</v>
      </c>
      <c r="AY313" s="19" t="s">
        <v>131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82</v>
      </c>
      <c r="BK313" s="218">
        <f>ROUND(I313*H313,2)</f>
        <v>0</v>
      </c>
      <c r="BL313" s="19" t="s">
        <v>504</v>
      </c>
      <c r="BM313" s="217" t="s">
        <v>610</v>
      </c>
    </row>
    <row r="314" s="2" customFormat="1">
      <c r="A314" s="40"/>
      <c r="B314" s="41"/>
      <c r="C314" s="42"/>
      <c r="D314" s="219" t="s">
        <v>140</v>
      </c>
      <c r="E314" s="42"/>
      <c r="F314" s="220" t="s">
        <v>611</v>
      </c>
      <c r="G314" s="42"/>
      <c r="H314" s="42"/>
      <c r="I314" s="221"/>
      <c r="J314" s="42"/>
      <c r="K314" s="42"/>
      <c r="L314" s="46"/>
      <c r="M314" s="267"/>
      <c r="N314" s="268"/>
      <c r="O314" s="269"/>
      <c r="P314" s="269"/>
      <c r="Q314" s="269"/>
      <c r="R314" s="269"/>
      <c r="S314" s="269"/>
      <c r="T314" s="27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140</v>
      </c>
      <c r="AU314" s="19" t="s">
        <v>84</v>
      </c>
    </row>
    <row r="315" s="2" customFormat="1" ht="6.96" customHeight="1">
      <c r="A315" s="40"/>
      <c r="B315" s="61"/>
      <c r="C315" s="62"/>
      <c r="D315" s="62"/>
      <c r="E315" s="62"/>
      <c r="F315" s="62"/>
      <c r="G315" s="62"/>
      <c r="H315" s="62"/>
      <c r="I315" s="62"/>
      <c r="J315" s="62"/>
      <c r="K315" s="62"/>
      <c r="L315" s="46"/>
      <c r="M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</row>
  </sheetData>
  <sheetProtection sheet="1" autoFilter="0" formatColumns="0" formatRows="0" objects="1" scenarios="1" spinCount="100000" saltValue="+Ahc+sY+pp+p9b/K3kKjpeWFkRjcUmUOf99KLbY4hHvFEmlC6XaEtkRkBxPxHMoZVPcRjhrt/lwornm2knM0Ww==" hashValue="Im7V3MeWDLjOO0zj5jCDeKyopwsQnHn+oo8pMvVPF1jwl6m6zFSWt9flV9dGmGy7d2dVve6xOi4zJexn2tkQDg==" algorithmName="SHA-512" password="CC35"/>
  <autoFilter ref="C96:K314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4_01/113107243"/>
    <hyperlink ref="F104" r:id="rId2" display="https://podminky.urs.cz/item/CS_URS_2024_01/131351104"/>
    <hyperlink ref="F111" r:id="rId3" display="https://podminky.urs.cz/item/CS_URS_2024_01/162351124"/>
    <hyperlink ref="F113" r:id="rId4" display="https://podminky.urs.cz/item/CS_URS_2024_01/162751139"/>
    <hyperlink ref="F116" r:id="rId5" display="https://podminky.urs.cz/item/CS_URS_2024_01/175151201"/>
    <hyperlink ref="F118" r:id="rId6" display="https://podminky.urs.cz/item/CS_URS_2024_01/182151112"/>
    <hyperlink ref="F121" r:id="rId7" display="https://podminky.urs.cz/item/CS_URS_2024_01/226212613"/>
    <hyperlink ref="F124" r:id="rId8" display="https://podminky.urs.cz/item/CS_URS_2024_01/231212113"/>
    <hyperlink ref="F129" r:id="rId9" display="https://podminky.urs.cz/item/CS_URS_2024_01/231611114"/>
    <hyperlink ref="F132" r:id="rId10" display="https://podminky.urs.cz/item/CS_URS_2024_01/273313911"/>
    <hyperlink ref="F135" r:id="rId11" display="https://podminky.urs.cz/item/CS_URS_2024_01/273351121"/>
    <hyperlink ref="F138" r:id="rId12" display="https://podminky.urs.cz/item/CS_URS_2024_01/273351122"/>
    <hyperlink ref="F142" r:id="rId13" display="https://podminky.urs.cz/item/CS_URS_2024_01/R003"/>
    <hyperlink ref="F146" r:id="rId14" display="https://podminky.urs.cz/item/CS_URS_2024_01/564871116"/>
    <hyperlink ref="F150" r:id="rId15" display="https://podminky.urs.cz/item/CS_URS_2024_01/565145101"/>
    <hyperlink ref="F154" r:id="rId16" display="https://podminky.urs.cz/item/CS_URS_2024_01/567120114"/>
    <hyperlink ref="F158" r:id="rId17" display="https://podminky.urs.cz/item/CS_URS_2024_01/567121114"/>
    <hyperlink ref="F161" r:id="rId18" display="https://podminky.urs.cz/item/CS_URS_2024_01/572340112"/>
    <hyperlink ref="F164" r:id="rId19" display="https://podminky.urs.cz/item/CS_URS_2024_01/573211109"/>
    <hyperlink ref="F168" r:id="rId20" display="https://podminky.urs.cz/item/CS_URS_2024_01/573211111"/>
    <hyperlink ref="F172" r:id="rId21" display="https://podminky.urs.cz/item/CS_URS_2024_01/577134111"/>
    <hyperlink ref="F177" r:id="rId22" display="https://podminky.urs.cz/item/CS_URS_2024_01/919726123"/>
    <hyperlink ref="F180" r:id="rId23" display="https://podminky.urs.cz/item/CS_URS_2024_01/919735113"/>
    <hyperlink ref="F186" r:id="rId24" display="https://podminky.urs.cz/item/CS_URS_2024_01/997221571"/>
    <hyperlink ref="F188" r:id="rId25" display="https://podminky.urs.cz/item/CS_URS_2024_01/997221579"/>
    <hyperlink ref="F191" r:id="rId26" display="https://podminky.urs.cz/item/CS_URS_2024_01/997221645"/>
    <hyperlink ref="F193" r:id="rId27" display="https://podminky.urs.cz/item/CS_URS_2024_01/997221655"/>
    <hyperlink ref="F197" r:id="rId28" display="https://podminky.urs.cz/item/CS_URS_2024_01/998014011"/>
    <hyperlink ref="F201" r:id="rId29" display="https://podminky.urs.cz/item/CS_URS_2024_01/721242106"/>
    <hyperlink ref="F203" r:id="rId30" display="https://podminky.urs.cz/item/CS_URS_2024_01/998721101"/>
    <hyperlink ref="F206" r:id="rId31" display="https://podminky.urs.cz/item/CS_URS_2024_01/741122145"/>
    <hyperlink ref="F210" r:id="rId32" display="https://podminky.urs.cz/item/CS_URS_2024_01/741410022"/>
    <hyperlink ref="F216" r:id="rId33" display="https://podminky.urs.cz/item/CS_URS_2024_01/741410042"/>
    <hyperlink ref="F221" r:id="rId34" display="https://podminky.urs.cz/item/CS_URS_2024_01/741420001"/>
    <hyperlink ref="F226" r:id="rId35" display="https://podminky.urs.cz/item/CS_URS_2024_01/741430004"/>
    <hyperlink ref="F229" r:id="rId36" display="https://podminky.urs.cz/item/CS_URS_2024_01/998741102"/>
    <hyperlink ref="F233" r:id="rId37" display="https://podminky.urs.cz/item/CS_URS_2024_01/762713110"/>
    <hyperlink ref="F240" r:id="rId38" display="https://podminky.urs.cz/item/CS_URS_2024_01/998762102"/>
    <hyperlink ref="F243" r:id="rId39" display="https://podminky.urs.cz/item/CS_URS_2024_01/764221406"/>
    <hyperlink ref="F245" r:id="rId40" display="https://podminky.urs.cz/item/CS_URS_2024_01/764222404"/>
    <hyperlink ref="F248" r:id="rId41" display="https://podminky.urs.cz/item/CS_URS_2024_01/764222433"/>
    <hyperlink ref="F252" r:id="rId42" display="https://podminky.urs.cz/item/CS_URS_2024_01/764521404"/>
    <hyperlink ref="F256" r:id="rId43" display="https://podminky.urs.cz/item/CS_URS_2024_01/764528423"/>
    <hyperlink ref="F259" r:id="rId44" display="https://podminky.urs.cz/item/CS_URS_2024_01/998764102"/>
    <hyperlink ref="F262" r:id="rId45" display="https://podminky.urs.cz/item/CS_URS_2024_01/766412224"/>
    <hyperlink ref="F267" r:id="rId46" display="https://podminky.urs.cz/item/CS_URS_2024_01/998766102"/>
    <hyperlink ref="F270" r:id="rId47" display="https://podminky.urs.cz/item/CS_URS_2024_01/767391207"/>
    <hyperlink ref="F275" r:id="rId48" display="https://podminky.urs.cz/item/CS_URS_2024_01/767651114"/>
    <hyperlink ref="F278" r:id="rId49" display="https://podminky.urs.cz/item/CS_URS_2024_01/767881118"/>
    <hyperlink ref="F281" r:id="rId50" display="https://podminky.urs.cz/item/CS_URS_2024_01/767881161"/>
    <hyperlink ref="F285" r:id="rId51" display="https://podminky.urs.cz/item/CS_URS_2024_01/998767102"/>
    <hyperlink ref="F294" r:id="rId52" display="https://podminky.urs.cz/item/CS_URS_2024_01/460010025"/>
    <hyperlink ref="F296" r:id="rId53" display="https://podminky.urs.cz/item/CS_URS_2024_01/460171113"/>
    <hyperlink ref="F298" r:id="rId54" display="https://podminky.urs.cz/item/CS_URS_2024_01/460451113"/>
    <hyperlink ref="F300" r:id="rId55" display="https://podminky.urs.cz/item/CS_URS_2024_01/460671111"/>
    <hyperlink ref="F302" r:id="rId56" display="https://podminky.urs.cz/item/CS_URS_2024_01/460791112"/>
    <hyperlink ref="F306" r:id="rId57" display="https://podminky.urs.cz/item/CS_URS_2024_01/460941222"/>
    <hyperlink ref="F308" r:id="rId58" display="https://podminky.urs.cz/item/CS_URS_2024_01/468011143"/>
    <hyperlink ref="F311" r:id="rId59" display="https://podminky.urs.cz/item/CS_URS_2024_01/468041123"/>
    <hyperlink ref="F314" r:id="rId60" display="https://podminky.urs.cz/item/CS_URS_2024_01/4681014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pracoviště Králíky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8. 6. 2024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Správa a údržba silnic Pardubického kraje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ROUND((SUM(BE89:BE278)),  2)</f>
        <v>0</v>
      </c>
      <c r="G33" s="40"/>
      <c r="H33" s="40"/>
      <c r="I33" s="150">
        <v>0.20999999999999999</v>
      </c>
      <c r="J33" s="149">
        <f>ROUND(((SUM(BE89:BE278))*I33),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ROUND((SUM(BF89:BF278)),  2)</f>
        <v>0</v>
      </c>
      <c r="G34" s="40"/>
      <c r="H34" s="40"/>
      <c r="I34" s="150">
        <v>0.12</v>
      </c>
      <c r="J34" s="149">
        <f>ROUND(((SUM(BF89:BF278))*I34),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ROUND((SUM(BG89:BG278)),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ROUND((SUM(BH89:BH278)),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ROUND((SUM(BI89:BI278)),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pracoviště Králíky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Venkovní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parcela KN p. č. 1804/2 v k. ú. Králíky </v>
      </c>
      <c r="G52" s="42"/>
      <c r="H52" s="42"/>
      <c r="I52" s="34" t="s">
        <v>23</v>
      </c>
      <c r="J52" s="74" t="str">
        <f>IF(J12="","",J12)</f>
        <v>8. 6. 2024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a údržba silnic Pardubického kraje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613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614</v>
      </c>
      <c r="E62" s="176"/>
      <c r="F62" s="176"/>
      <c r="G62" s="176"/>
      <c r="H62" s="176"/>
      <c r="I62" s="176"/>
      <c r="J62" s="177">
        <f>J154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615</v>
      </c>
      <c r="E63" s="176"/>
      <c r="F63" s="176"/>
      <c r="G63" s="176"/>
      <c r="H63" s="176"/>
      <c r="I63" s="176"/>
      <c r="J63" s="177">
        <f>J160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J185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616</v>
      </c>
      <c r="E65" s="176"/>
      <c r="F65" s="176"/>
      <c r="G65" s="176"/>
      <c r="H65" s="176"/>
      <c r="I65" s="176"/>
      <c r="J65" s="177">
        <f>J206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J251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106</v>
      </c>
      <c r="E67" s="170"/>
      <c r="F67" s="170"/>
      <c r="G67" s="170"/>
      <c r="H67" s="170"/>
      <c r="I67" s="170"/>
      <c r="J67" s="171">
        <f>J258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J259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J276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Hala na posypový materiál pracoviště Králíky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02 - Venkovní kanalizace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parcela KN p. č. 1804/2 v k. ú. Králíky </v>
      </c>
      <c r="G83" s="42"/>
      <c r="H83" s="42"/>
      <c r="I83" s="34" t="s">
        <v>23</v>
      </c>
      <c r="J83" s="74" t="str">
        <f>IF(J12="","",J12)</f>
        <v>8. 6. 2024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Správa a údržba silnic Pardubického kraje</v>
      </c>
      <c r="G85" s="42"/>
      <c r="H85" s="42"/>
      <c r="I85" s="34" t="s">
        <v>31</v>
      </c>
      <c r="J85" s="38" t="str">
        <f>E21</f>
        <v>Komplex CR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117</v>
      </c>
      <c r="D88" s="182" t="s">
        <v>59</v>
      </c>
      <c r="E88" s="182" t="s">
        <v>55</v>
      </c>
      <c r="F88" s="182" t="s">
        <v>56</v>
      </c>
      <c r="G88" s="182" t="s">
        <v>118</v>
      </c>
      <c r="H88" s="182" t="s">
        <v>119</v>
      </c>
      <c r="I88" s="182" t="s">
        <v>120</v>
      </c>
      <c r="J88" s="182" t="s">
        <v>96</v>
      </c>
      <c r="K88" s="183" t="s">
        <v>121</v>
      </c>
      <c r="L88" s="184"/>
      <c r="M88" s="94" t="s">
        <v>19</v>
      </c>
      <c r="N88" s="95" t="s">
        <v>44</v>
      </c>
      <c r="O88" s="95" t="s">
        <v>122</v>
      </c>
      <c r="P88" s="95" t="s">
        <v>123</v>
      </c>
      <c r="Q88" s="95" t="s">
        <v>124</v>
      </c>
      <c r="R88" s="95" t="s">
        <v>125</v>
      </c>
      <c r="S88" s="95" t="s">
        <v>126</v>
      </c>
      <c r="T88" s="96" t="s">
        <v>127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128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P90+P258</f>
        <v>0</v>
      </c>
      <c r="Q89" s="98"/>
      <c r="R89" s="187">
        <f>R90+R258</f>
        <v>193.28776097600002</v>
      </c>
      <c r="S89" s="98"/>
      <c r="T89" s="188">
        <f>T90+T258</f>
        <v>31.184999999999999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97</v>
      </c>
      <c r="BK89" s="189">
        <f>BK90+BK258</f>
        <v>0</v>
      </c>
    </row>
    <row r="90" s="12" customFormat="1" ht="25.92" customHeight="1">
      <c r="A90" s="12"/>
      <c r="B90" s="190"/>
      <c r="C90" s="191"/>
      <c r="D90" s="192" t="s">
        <v>73</v>
      </c>
      <c r="E90" s="193" t="s">
        <v>129</v>
      </c>
      <c r="F90" s="193" t="s">
        <v>617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P91+P154+P160+P185+P206+P251</f>
        <v>0</v>
      </c>
      <c r="Q90" s="198"/>
      <c r="R90" s="199">
        <f>R91+R154+R160+R185+R206+R251</f>
        <v>193.28776097600002</v>
      </c>
      <c r="S90" s="198"/>
      <c r="T90" s="200">
        <f>T91+T154+T160+T185+T206+T251</f>
        <v>31.184999999999999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73</v>
      </c>
      <c r="AU90" s="202" t="s">
        <v>74</v>
      </c>
      <c r="AY90" s="201" t="s">
        <v>131</v>
      </c>
      <c r="BK90" s="203">
        <f>BK91+BK154+BK160+BK185+BK206+BK251</f>
        <v>0</v>
      </c>
    </row>
    <row r="91" s="12" customFormat="1" ht="22.8" customHeight="1">
      <c r="A91" s="12"/>
      <c r="B91" s="190"/>
      <c r="C91" s="191"/>
      <c r="D91" s="192" t="s">
        <v>73</v>
      </c>
      <c r="E91" s="204" t="s">
        <v>82</v>
      </c>
      <c r="F91" s="204" t="s">
        <v>132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SUM(P92:P153)</f>
        <v>0</v>
      </c>
      <c r="Q91" s="198"/>
      <c r="R91" s="199">
        <f>SUM(R92:R153)</f>
        <v>152.624538696</v>
      </c>
      <c r="S91" s="198"/>
      <c r="T91" s="200">
        <f>SUM(T92:T153)</f>
        <v>31.184999999999999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82</v>
      </c>
      <c r="AY91" s="201" t="s">
        <v>131</v>
      </c>
      <c r="BK91" s="203">
        <f>SUM(BK92:BK153)</f>
        <v>0</v>
      </c>
    </row>
    <row r="92" s="2" customFormat="1" ht="55.5" customHeight="1">
      <c r="A92" s="40"/>
      <c r="B92" s="41"/>
      <c r="C92" s="206" t="s">
        <v>82</v>
      </c>
      <c r="D92" s="206" t="s">
        <v>133</v>
      </c>
      <c r="E92" s="207" t="s">
        <v>618</v>
      </c>
      <c r="F92" s="208" t="s">
        <v>619</v>
      </c>
      <c r="G92" s="209" t="s">
        <v>136</v>
      </c>
      <c r="H92" s="210">
        <v>141.75</v>
      </c>
      <c r="I92" s="211"/>
      <c r="J92" s="212">
        <f>ROUND(I92*H92,2)</f>
        <v>0</v>
      </c>
      <c r="K92" s="208" t="s">
        <v>137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0.22</v>
      </c>
      <c r="T92" s="216">
        <f>S92*H92</f>
        <v>31.184999999999999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138</v>
      </c>
      <c r="AT92" s="217" t="s">
        <v>133</v>
      </c>
      <c r="AU92" s="217" t="s">
        <v>84</v>
      </c>
      <c r="AY92" s="19" t="s">
        <v>131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138</v>
      </c>
      <c r="BM92" s="217" t="s">
        <v>620</v>
      </c>
    </row>
    <row r="93" s="2" customFormat="1">
      <c r="A93" s="40"/>
      <c r="B93" s="41"/>
      <c r="C93" s="42"/>
      <c r="D93" s="219" t="s">
        <v>140</v>
      </c>
      <c r="E93" s="42"/>
      <c r="F93" s="220" t="s">
        <v>621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84</v>
      </c>
    </row>
    <row r="94" s="14" customFormat="1">
      <c r="A94" s="14"/>
      <c r="B94" s="236"/>
      <c r="C94" s="237"/>
      <c r="D94" s="226" t="s">
        <v>142</v>
      </c>
      <c r="E94" s="238" t="s">
        <v>19</v>
      </c>
      <c r="F94" s="239" t="s">
        <v>622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142</v>
      </c>
      <c r="AU94" s="245" t="s">
        <v>84</v>
      </c>
      <c r="AV94" s="14" t="s">
        <v>82</v>
      </c>
      <c r="AW94" s="14" t="s">
        <v>35</v>
      </c>
      <c r="AX94" s="14" t="s">
        <v>74</v>
      </c>
      <c r="AY94" s="245" t="s">
        <v>131</v>
      </c>
    </row>
    <row r="95" s="13" customFormat="1">
      <c r="A95" s="13"/>
      <c r="B95" s="224"/>
      <c r="C95" s="225"/>
      <c r="D95" s="226" t="s">
        <v>142</v>
      </c>
      <c r="E95" s="227" t="s">
        <v>19</v>
      </c>
      <c r="F95" s="228" t="s">
        <v>623</v>
      </c>
      <c r="G95" s="225"/>
      <c r="H95" s="229">
        <v>141.75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142</v>
      </c>
      <c r="AU95" s="235" t="s">
        <v>84</v>
      </c>
      <c r="AV95" s="13" t="s">
        <v>84</v>
      </c>
      <c r="AW95" s="13" t="s">
        <v>35</v>
      </c>
      <c r="AX95" s="13" t="s">
        <v>82</v>
      </c>
      <c r="AY95" s="235" t="s">
        <v>131</v>
      </c>
    </row>
    <row r="96" s="2" customFormat="1" ht="33" customHeight="1">
      <c r="A96" s="40"/>
      <c r="B96" s="41"/>
      <c r="C96" s="206" t="s">
        <v>84</v>
      </c>
      <c r="D96" s="206" t="s">
        <v>133</v>
      </c>
      <c r="E96" s="207" t="s">
        <v>624</v>
      </c>
      <c r="F96" s="208" t="s">
        <v>625</v>
      </c>
      <c r="G96" s="209" t="s">
        <v>146</v>
      </c>
      <c r="H96" s="210">
        <v>2.7000000000000002</v>
      </c>
      <c r="I96" s="211"/>
      <c r="J96" s="212">
        <f>ROUND(I96*H96,2)</f>
        <v>0</v>
      </c>
      <c r="K96" s="208" t="s">
        <v>137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138</v>
      </c>
      <c r="AT96" s="217" t="s">
        <v>133</v>
      </c>
      <c r="AU96" s="217" t="s">
        <v>84</v>
      </c>
      <c r="AY96" s="19" t="s">
        <v>131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138</v>
      </c>
      <c r="BM96" s="217" t="s">
        <v>626</v>
      </c>
    </row>
    <row r="97" s="2" customFormat="1">
      <c r="A97" s="40"/>
      <c r="B97" s="41"/>
      <c r="C97" s="42"/>
      <c r="D97" s="219" t="s">
        <v>140</v>
      </c>
      <c r="E97" s="42"/>
      <c r="F97" s="220" t="s">
        <v>627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140</v>
      </c>
      <c r="AU97" s="19" t="s">
        <v>84</v>
      </c>
    </row>
    <row r="98" s="14" customFormat="1">
      <c r="A98" s="14"/>
      <c r="B98" s="236"/>
      <c r="C98" s="237"/>
      <c r="D98" s="226" t="s">
        <v>142</v>
      </c>
      <c r="E98" s="238" t="s">
        <v>19</v>
      </c>
      <c r="F98" s="239" t="s">
        <v>628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142</v>
      </c>
      <c r="AU98" s="245" t="s">
        <v>84</v>
      </c>
      <c r="AV98" s="14" t="s">
        <v>82</v>
      </c>
      <c r="AW98" s="14" t="s">
        <v>35</v>
      </c>
      <c r="AX98" s="14" t="s">
        <v>74</v>
      </c>
      <c r="AY98" s="245" t="s">
        <v>131</v>
      </c>
    </row>
    <row r="99" s="13" customFormat="1">
      <c r="A99" s="13"/>
      <c r="B99" s="224"/>
      <c r="C99" s="225"/>
      <c r="D99" s="226" t="s">
        <v>142</v>
      </c>
      <c r="E99" s="227" t="s">
        <v>19</v>
      </c>
      <c r="F99" s="228" t="s">
        <v>629</v>
      </c>
      <c r="G99" s="225"/>
      <c r="H99" s="229">
        <v>2.7000000000000002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84</v>
      </c>
      <c r="AV99" s="13" t="s">
        <v>84</v>
      </c>
      <c r="AW99" s="13" t="s">
        <v>35</v>
      </c>
      <c r="AX99" s="13" t="s">
        <v>82</v>
      </c>
      <c r="AY99" s="235" t="s">
        <v>131</v>
      </c>
    </row>
    <row r="100" s="2" customFormat="1" ht="44.25" customHeight="1">
      <c r="A100" s="40"/>
      <c r="B100" s="41"/>
      <c r="C100" s="206" t="s">
        <v>154</v>
      </c>
      <c r="D100" s="206" t="s">
        <v>133</v>
      </c>
      <c r="E100" s="207" t="s">
        <v>630</v>
      </c>
      <c r="F100" s="208" t="s">
        <v>631</v>
      </c>
      <c r="G100" s="209" t="s">
        <v>146</v>
      </c>
      <c r="H100" s="210">
        <v>116.49</v>
      </c>
      <c r="I100" s="211"/>
      <c r="J100" s="212">
        <f>ROUND(I100*H100,2)</f>
        <v>0</v>
      </c>
      <c r="K100" s="208" t="s">
        <v>137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138</v>
      </c>
      <c r="AT100" s="217" t="s">
        <v>133</v>
      </c>
      <c r="AU100" s="217" t="s">
        <v>84</v>
      </c>
      <c r="AY100" s="19" t="s">
        <v>131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82</v>
      </c>
      <c r="BK100" s="218">
        <f>ROUND(I100*H100,2)</f>
        <v>0</v>
      </c>
      <c r="BL100" s="19" t="s">
        <v>138</v>
      </c>
      <c r="BM100" s="217" t="s">
        <v>632</v>
      </c>
    </row>
    <row r="101" s="2" customFormat="1">
      <c r="A101" s="40"/>
      <c r="B101" s="41"/>
      <c r="C101" s="42"/>
      <c r="D101" s="219" t="s">
        <v>140</v>
      </c>
      <c r="E101" s="42"/>
      <c r="F101" s="220" t="s">
        <v>633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84</v>
      </c>
    </row>
    <row r="102" s="14" customFormat="1">
      <c r="A102" s="14"/>
      <c r="B102" s="236"/>
      <c r="C102" s="237"/>
      <c r="D102" s="226" t="s">
        <v>142</v>
      </c>
      <c r="E102" s="238" t="s">
        <v>19</v>
      </c>
      <c r="F102" s="239" t="s">
        <v>634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142</v>
      </c>
      <c r="AU102" s="245" t="s">
        <v>84</v>
      </c>
      <c r="AV102" s="14" t="s">
        <v>82</v>
      </c>
      <c r="AW102" s="14" t="s">
        <v>35</v>
      </c>
      <c r="AX102" s="14" t="s">
        <v>74</v>
      </c>
      <c r="AY102" s="245" t="s">
        <v>131</v>
      </c>
    </row>
    <row r="103" s="13" customFormat="1">
      <c r="A103" s="13"/>
      <c r="B103" s="224"/>
      <c r="C103" s="225"/>
      <c r="D103" s="226" t="s">
        <v>142</v>
      </c>
      <c r="E103" s="227" t="s">
        <v>19</v>
      </c>
      <c r="F103" s="228" t="s">
        <v>635</v>
      </c>
      <c r="G103" s="225"/>
      <c r="H103" s="229">
        <v>56.100000000000001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84</v>
      </c>
      <c r="AV103" s="13" t="s">
        <v>84</v>
      </c>
      <c r="AW103" s="13" t="s">
        <v>35</v>
      </c>
      <c r="AX103" s="13" t="s">
        <v>74</v>
      </c>
      <c r="AY103" s="235" t="s">
        <v>131</v>
      </c>
    </row>
    <row r="104" s="14" customFormat="1">
      <c r="A104" s="14"/>
      <c r="B104" s="236"/>
      <c r="C104" s="237"/>
      <c r="D104" s="226" t="s">
        <v>142</v>
      </c>
      <c r="E104" s="238" t="s">
        <v>19</v>
      </c>
      <c r="F104" s="239" t="s">
        <v>636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84</v>
      </c>
      <c r="AV104" s="14" t="s">
        <v>82</v>
      </c>
      <c r="AW104" s="14" t="s">
        <v>35</v>
      </c>
      <c r="AX104" s="14" t="s">
        <v>74</v>
      </c>
      <c r="AY104" s="245" t="s">
        <v>131</v>
      </c>
    </row>
    <row r="105" s="13" customFormat="1">
      <c r="A105" s="13"/>
      <c r="B105" s="224"/>
      <c r="C105" s="225"/>
      <c r="D105" s="226" t="s">
        <v>142</v>
      </c>
      <c r="E105" s="227" t="s">
        <v>19</v>
      </c>
      <c r="F105" s="228" t="s">
        <v>637</v>
      </c>
      <c r="G105" s="225"/>
      <c r="H105" s="229">
        <v>54.450000000000003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84</v>
      </c>
      <c r="AV105" s="13" t="s">
        <v>84</v>
      </c>
      <c r="AW105" s="13" t="s">
        <v>35</v>
      </c>
      <c r="AX105" s="13" t="s">
        <v>74</v>
      </c>
      <c r="AY105" s="235" t="s">
        <v>131</v>
      </c>
    </row>
    <row r="106" s="14" customFormat="1">
      <c r="A106" s="14"/>
      <c r="B106" s="236"/>
      <c r="C106" s="237"/>
      <c r="D106" s="226" t="s">
        <v>142</v>
      </c>
      <c r="E106" s="238" t="s">
        <v>19</v>
      </c>
      <c r="F106" s="239" t="s">
        <v>638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142</v>
      </c>
      <c r="AU106" s="245" t="s">
        <v>84</v>
      </c>
      <c r="AV106" s="14" t="s">
        <v>82</v>
      </c>
      <c r="AW106" s="14" t="s">
        <v>35</v>
      </c>
      <c r="AX106" s="14" t="s">
        <v>74</v>
      </c>
      <c r="AY106" s="245" t="s">
        <v>131</v>
      </c>
    </row>
    <row r="107" s="14" customFormat="1">
      <c r="A107" s="14"/>
      <c r="B107" s="236"/>
      <c r="C107" s="237"/>
      <c r="D107" s="226" t="s">
        <v>142</v>
      </c>
      <c r="E107" s="238" t="s">
        <v>19</v>
      </c>
      <c r="F107" s="239" t="s">
        <v>639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84</v>
      </c>
      <c r="AV107" s="14" t="s">
        <v>82</v>
      </c>
      <c r="AW107" s="14" t="s">
        <v>35</v>
      </c>
      <c r="AX107" s="14" t="s">
        <v>74</v>
      </c>
      <c r="AY107" s="245" t="s">
        <v>131</v>
      </c>
    </row>
    <row r="108" s="13" customFormat="1">
      <c r="A108" s="13"/>
      <c r="B108" s="224"/>
      <c r="C108" s="225"/>
      <c r="D108" s="226" t="s">
        <v>142</v>
      </c>
      <c r="E108" s="227" t="s">
        <v>19</v>
      </c>
      <c r="F108" s="228" t="s">
        <v>640</v>
      </c>
      <c r="G108" s="225"/>
      <c r="H108" s="229">
        <v>5.9400000000000004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84</v>
      </c>
      <c r="AV108" s="13" t="s">
        <v>84</v>
      </c>
      <c r="AW108" s="13" t="s">
        <v>35</v>
      </c>
      <c r="AX108" s="13" t="s">
        <v>74</v>
      </c>
      <c r="AY108" s="235" t="s">
        <v>131</v>
      </c>
    </row>
    <row r="109" s="15" customFormat="1">
      <c r="A109" s="15"/>
      <c r="B109" s="246"/>
      <c r="C109" s="247"/>
      <c r="D109" s="226" t="s">
        <v>142</v>
      </c>
      <c r="E109" s="248" t="s">
        <v>19</v>
      </c>
      <c r="F109" s="249" t="s">
        <v>153</v>
      </c>
      <c r="G109" s="247"/>
      <c r="H109" s="250">
        <v>116.49000000000001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84</v>
      </c>
      <c r="AV109" s="15" t="s">
        <v>138</v>
      </c>
      <c r="AW109" s="15" t="s">
        <v>35</v>
      </c>
      <c r="AX109" s="15" t="s">
        <v>82</v>
      </c>
      <c r="AY109" s="256" t="s">
        <v>131</v>
      </c>
    </row>
    <row r="110" s="2" customFormat="1" ht="37.8" customHeight="1">
      <c r="A110" s="40"/>
      <c r="B110" s="41"/>
      <c r="C110" s="206" t="s">
        <v>138</v>
      </c>
      <c r="D110" s="206" t="s">
        <v>133</v>
      </c>
      <c r="E110" s="207" t="s">
        <v>641</v>
      </c>
      <c r="F110" s="208" t="s">
        <v>642</v>
      </c>
      <c r="G110" s="209" t="s">
        <v>136</v>
      </c>
      <c r="H110" s="210">
        <v>221.09999999999999</v>
      </c>
      <c r="I110" s="211"/>
      <c r="J110" s="212">
        <f>ROUND(I110*H110,2)</f>
        <v>0</v>
      </c>
      <c r="K110" s="208" t="s">
        <v>137</v>
      </c>
      <c r="L110" s="46"/>
      <c r="M110" s="213" t="s">
        <v>19</v>
      </c>
      <c r="N110" s="214" t="s">
        <v>45</v>
      </c>
      <c r="O110" s="86"/>
      <c r="P110" s="215">
        <f>O110*H110</f>
        <v>0</v>
      </c>
      <c r="Q110" s="215">
        <v>0.00058135999999999995</v>
      </c>
      <c r="R110" s="215">
        <f>Q110*H110</f>
        <v>0.12853869599999998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138</v>
      </c>
      <c r="AT110" s="217" t="s">
        <v>133</v>
      </c>
      <c r="AU110" s="217" t="s">
        <v>84</v>
      </c>
      <c r="AY110" s="19" t="s">
        <v>131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138</v>
      </c>
      <c r="BM110" s="217" t="s">
        <v>643</v>
      </c>
    </row>
    <row r="111" s="2" customFormat="1">
      <c r="A111" s="40"/>
      <c r="B111" s="41"/>
      <c r="C111" s="42"/>
      <c r="D111" s="219" t="s">
        <v>140</v>
      </c>
      <c r="E111" s="42"/>
      <c r="F111" s="220" t="s">
        <v>644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84</v>
      </c>
    </row>
    <row r="112" s="14" customFormat="1">
      <c r="A112" s="14"/>
      <c r="B112" s="236"/>
      <c r="C112" s="237"/>
      <c r="D112" s="226" t="s">
        <v>142</v>
      </c>
      <c r="E112" s="238" t="s">
        <v>19</v>
      </c>
      <c r="F112" s="239" t="s">
        <v>645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142</v>
      </c>
      <c r="AU112" s="245" t="s">
        <v>84</v>
      </c>
      <c r="AV112" s="14" t="s">
        <v>82</v>
      </c>
      <c r="AW112" s="14" t="s">
        <v>35</v>
      </c>
      <c r="AX112" s="14" t="s">
        <v>74</v>
      </c>
      <c r="AY112" s="245" t="s">
        <v>131</v>
      </c>
    </row>
    <row r="113" s="13" customFormat="1">
      <c r="A113" s="13"/>
      <c r="B113" s="224"/>
      <c r="C113" s="225"/>
      <c r="D113" s="226" t="s">
        <v>142</v>
      </c>
      <c r="E113" s="227" t="s">
        <v>19</v>
      </c>
      <c r="F113" s="228" t="s">
        <v>646</v>
      </c>
      <c r="G113" s="225"/>
      <c r="H113" s="229">
        <v>112.2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84</v>
      </c>
      <c r="AV113" s="13" t="s">
        <v>84</v>
      </c>
      <c r="AW113" s="13" t="s">
        <v>35</v>
      </c>
      <c r="AX113" s="13" t="s">
        <v>74</v>
      </c>
      <c r="AY113" s="235" t="s">
        <v>131</v>
      </c>
    </row>
    <row r="114" s="14" customFormat="1">
      <c r="A114" s="14"/>
      <c r="B114" s="236"/>
      <c r="C114" s="237"/>
      <c r="D114" s="226" t="s">
        <v>142</v>
      </c>
      <c r="E114" s="238" t="s">
        <v>19</v>
      </c>
      <c r="F114" s="239" t="s">
        <v>647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142</v>
      </c>
      <c r="AU114" s="245" t="s">
        <v>84</v>
      </c>
      <c r="AV114" s="14" t="s">
        <v>82</v>
      </c>
      <c r="AW114" s="14" t="s">
        <v>35</v>
      </c>
      <c r="AX114" s="14" t="s">
        <v>74</v>
      </c>
      <c r="AY114" s="245" t="s">
        <v>131</v>
      </c>
    </row>
    <row r="115" s="13" customFormat="1">
      <c r="A115" s="13"/>
      <c r="B115" s="224"/>
      <c r="C115" s="225"/>
      <c r="D115" s="226" t="s">
        <v>142</v>
      </c>
      <c r="E115" s="227" t="s">
        <v>19</v>
      </c>
      <c r="F115" s="228" t="s">
        <v>648</v>
      </c>
      <c r="G115" s="225"/>
      <c r="H115" s="229">
        <v>108.90000000000001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84</v>
      </c>
      <c r="AV115" s="13" t="s">
        <v>84</v>
      </c>
      <c r="AW115" s="13" t="s">
        <v>35</v>
      </c>
      <c r="AX115" s="13" t="s">
        <v>74</v>
      </c>
      <c r="AY115" s="235" t="s">
        <v>131</v>
      </c>
    </row>
    <row r="116" s="15" customFormat="1">
      <c r="A116" s="15"/>
      <c r="B116" s="246"/>
      <c r="C116" s="247"/>
      <c r="D116" s="226" t="s">
        <v>142</v>
      </c>
      <c r="E116" s="248" t="s">
        <v>19</v>
      </c>
      <c r="F116" s="249" t="s">
        <v>153</v>
      </c>
      <c r="G116" s="247"/>
      <c r="H116" s="250">
        <v>221.10000000000002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84</v>
      </c>
      <c r="AV116" s="15" t="s">
        <v>138</v>
      </c>
      <c r="AW116" s="15" t="s">
        <v>35</v>
      </c>
      <c r="AX116" s="15" t="s">
        <v>82</v>
      </c>
      <c r="AY116" s="256" t="s">
        <v>131</v>
      </c>
    </row>
    <row r="117" s="2" customFormat="1" ht="37.8" customHeight="1">
      <c r="A117" s="40"/>
      <c r="B117" s="41"/>
      <c r="C117" s="206" t="s">
        <v>164</v>
      </c>
      <c r="D117" s="206" t="s">
        <v>133</v>
      </c>
      <c r="E117" s="207" t="s">
        <v>649</v>
      </c>
      <c r="F117" s="208" t="s">
        <v>650</v>
      </c>
      <c r="G117" s="209" t="s">
        <v>136</v>
      </c>
      <c r="H117" s="210">
        <v>221</v>
      </c>
      <c r="I117" s="211"/>
      <c r="J117" s="212">
        <f>ROUND(I117*H117,2)</f>
        <v>0</v>
      </c>
      <c r="K117" s="208" t="s">
        <v>137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138</v>
      </c>
      <c r="AT117" s="217" t="s">
        <v>133</v>
      </c>
      <c r="AU117" s="217" t="s">
        <v>84</v>
      </c>
      <c r="AY117" s="19" t="s">
        <v>131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82</v>
      </c>
      <c r="BK117" s="218">
        <f>ROUND(I117*H117,2)</f>
        <v>0</v>
      </c>
      <c r="BL117" s="19" t="s">
        <v>138</v>
      </c>
      <c r="BM117" s="217" t="s">
        <v>651</v>
      </c>
    </row>
    <row r="118" s="2" customFormat="1">
      <c r="A118" s="40"/>
      <c r="B118" s="41"/>
      <c r="C118" s="42"/>
      <c r="D118" s="219" t="s">
        <v>140</v>
      </c>
      <c r="E118" s="42"/>
      <c r="F118" s="220" t="s">
        <v>652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84</v>
      </c>
    </row>
    <row r="119" s="2" customFormat="1" ht="62.7" customHeight="1">
      <c r="A119" s="40"/>
      <c r="B119" s="41"/>
      <c r="C119" s="206" t="s">
        <v>169</v>
      </c>
      <c r="D119" s="206" t="s">
        <v>133</v>
      </c>
      <c r="E119" s="207" t="s">
        <v>653</v>
      </c>
      <c r="F119" s="208" t="s">
        <v>654</v>
      </c>
      <c r="G119" s="209" t="s">
        <v>146</v>
      </c>
      <c r="H119" s="210">
        <v>119.19</v>
      </c>
      <c r="I119" s="211"/>
      <c r="J119" s="212">
        <f>ROUND(I119*H119,2)</f>
        <v>0</v>
      </c>
      <c r="K119" s="208" t="s">
        <v>137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138</v>
      </c>
      <c r="AT119" s="217" t="s">
        <v>133</v>
      </c>
      <c r="AU119" s="217" t="s">
        <v>84</v>
      </c>
      <c r="AY119" s="19" t="s">
        <v>131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138</v>
      </c>
      <c r="BM119" s="217" t="s">
        <v>655</v>
      </c>
    </row>
    <row r="120" s="2" customFormat="1">
      <c r="A120" s="40"/>
      <c r="B120" s="41"/>
      <c r="C120" s="42"/>
      <c r="D120" s="219" t="s">
        <v>140</v>
      </c>
      <c r="E120" s="42"/>
      <c r="F120" s="220" t="s">
        <v>656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84</v>
      </c>
    </row>
    <row r="121" s="14" customFormat="1">
      <c r="A121" s="14"/>
      <c r="B121" s="236"/>
      <c r="C121" s="237"/>
      <c r="D121" s="226" t="s">
        <v>142</v>
      </c>
      <c r="E121" s="238" t="s">
        <v>19</v>
      </c>
      <c r="F121" s="239" t="s">
        <v>657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84</v>
      </c>
      <c r="AV121" s="14" t="s">
        <v>82</v>
      </c>
      <c r="AW121" s="14" t="s">
        <v>35</v>
      </c>
      <c r="AX121" s="14" t="s">
        <v>74</v>
      </c>
      <c r="AY121" s="245" t="s">
        <v>131</v>
      </c>
    </row>
    <row r="122" s="13" customFormat="1">
      <c r="A122" s="13"/>
      <c r="B122" s="224"/>
      <c r="C122" s="225"/>
      <c r="D122" s="226" t="s">
        <v>142</v>
      </c>
      <c r="E122" s="227" t="s">
        <v>19</v>
      </c>
      <c r="F122" s="228" t="s">
        <v>658</v>
      </c>
      <c r="G122" s="225"/>
      <c r="H122" s="229">
        <v>2.7000000000000002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84</v>
      </c>
      <c r="AV122" s="13" t="s">
        <v>84</v>
      </c>
      <c r="AW122" s="13" t="s">
        <v>35</v>
      </c>
      <c r="AX122" s="13" t="s">
        <v>74</v>
      </c>
      <c r="AY122" s="235" t="s">
        <v>131</v>
      </c>
    </row>
    <row r="123" s="14" customFormat="1">
      <c r="A123" s="14"/>
      <c r="B123" s="236"/>
      <c r="C123" s="237"/>
      <c r="D123" s="226" t="s">
        <v>142</v>
      </c>
      <c r="E123" s="238" t="s">
        <v>19</v>
      </c>
      <c r="F123" s="239" t="s">
        <v>659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142</v>
      </c>
      <c r="AU123" s="245" t="s">
        <v>84</v>
      </c>
      <c r="AV123" s="14" t="s">
        <v>82</v>
      </c>
      <c r="AW123" s="14" t="s">
        <v>35</v>
      </c>
      <c r="AX123" s="14" t="s">
        <v>74</v>
      </c>
      <c r="AY123" s="245" t="s">
        <v>131</v>
      </c>
    </row>
    <row r="124" s="13" customFormat="1">
      <c r="A124" s="13"/>
      <c r="B124" s="224"/>
      <c r="C124" s="225"/>
      <c r="D124" s="226" t="s">
        <v>142</v>
      </c>
      <c r="E124" s="227" t="s">
        <v>19</v>
      </c>
      <c r="F124" s="228" t="s">
        <v>660</v>
      </c>
      <c r="G124" s="225"/>
      <c r="H124" s="229">
        <v>116.49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142</v>
      </c>
      <c r="AU124" s="235" t="s">
        <v>84</v>
      </c>
      <c r="AV124" s="13" t="s">
        <v>84</v>
      </c>
      <c r="AW124" s="13" t="s">
        <v>35</v>
      </c>
      <c r="AX124" s="13" t="s">
        <v>74</v>
      </c>
      <c r="AY124" s="235" t="s">
        <v>131</v>
      </c>
    </row>
    <row r="125" s="15" customFormat="1">
      <c r="A125" s="15"/>
      <c r="B125" s="246"/>
      <c r="C125" s="247"/>
      <c r="D125" s="226" t="s">
        <v>142</v>
      </c>
      <c r="E125" s="248" t="s">
        <v>19</v>
      </c>
      <c r="F125" s="249" t="s">
        <v>153</v>
      </c>
      <c r="G125" s="247"/>
      <c r="H125" s="250">
        <v>119.19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142</v>
      </c>
      <c r="AU125" s="256" t="s">
        <v>84</v>
      </c>
      <c r="AV125" s="15" t="s">
        <v>138</v>
      </c>
      <c r="AW125" s="15" t="s">
        <v>35</v>
      </c>
      <c r="AX125" s="15" t="s">
        <v>82</v>
      </c>
      <c r="AY125" s="256" t="s">
        <v>131</v>
      </c>
    </row>
    <row r="126" s="2" customFormat="1" ht="44.25" customHeight="1">
      <c r="A126" s="40"/>
      <c r="B126" s="41"/>
      <c r="C126" s="206" t="s">
        <v>175</v>
      </c>
      <c r="D126" s="206" t="s">
        <v>133</v>
      </c>
      <c r="E126" s="207" t="s">
        <v>661</v>
      </c>
      <c r="F126" s="208" t="s">
        <v>662</v>
      </c>
      <c r="G126" s="209" t="s">
        <v>146</v>
      </c>
      <c r="H126" s="210">
        <v>31.77</v>
      </c>
      <c r="I126" s="211"/>
      <c r="J126" s="212">
        <f>ROUND(I126*H126,2)</f>
        <v>0</v>
      </c>
      <c r="K126" s="208" t="s">
        <v>137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138</v>
      </c>
      <c r="AT126" s="217" t="s">
        <v>133</v>
      </c>
      <c r="AU126" s="217" t="s">
        <v>84</v>
      </c>
      <c r="AY126" s="19" t="s">
        <v>131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138</v>
      </c>
      <c r="BM126" s="217" t="s">
        <v>663</v>
      </c>
    </row>
    <row r="127" s="2" customFormat="1">
      <c r="A127" s="40"/>
      <c r="B127" s="41"/>
      <c r="C127" s="42"/>
      <c r="D127" s="219" t="s">
        <v>140</v>
      </c>
      <c r="E127" s="42"/>
      <c r="F127" s="220" t="s">
        <v>664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140</v>
      </c>
      <c r="AU127" s="19" t="s">
        <v>84</v>
      </c>
    </row>
    <row r="128" s="14" customFormat="1">
      <c r="A128" s="14"/>
      <c r="B128" s="236"/>
      <c r="C128" s="237"/>
      <c r="D128" s="226" t="s">
        <v>142</v>
      </c>
      <c r="E128" s="238" t="s">
        <v>19</v>
      </c>
      <c r="F128" s="239" t="s">
        <v>665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84</v>
      </c>
      <c r="AV128" s="14" t="s">
        <v>82</v>
      </c>
      <c r="AW128" s="14" t="s">
        <v>35</v>
      </c>
      <c r="AX128" s="14" t="s">
        <v>74</v>
      </c>
      <c r="AY128" s="245" t="s">
        <v>131</v>
      </c>
    </row>
    <row r="129" s="14" customFormat="1">
      <c r="A129" s="14"/>
      <c r="B129" s="236"/>
      <c r="C129" s="237"/>
      <c r="D129" s="226" t="s">
        <v>142</v>
      </c>
      <c r="E129" s="238" t="s">
        <v>19</v>
      </c>
      <c r="F129" s="239" t="s">
        <v>634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142</v>
      </c>
      <c r="AU129" s="245" t="s">
        <v>84</v>
      </c>
      <c r="AV129" s="14" t="s">
        <v>82</v>
      </c>
      <c r="AW129" s="14" t="s">
        <v>35</v>
      </c>
      <c r="AX129" s="14" t="s">
        <v>74</v>
      </c>
      <c r="AY129" s="245" t="s">
        <v>131</v>
      </c>
    </row>
    <row r="130" s="13" customFormat="1">
      <c r="A130" s="13"/>
      <c r="B130" s="224"/>
      <c r="C130" s="225"/>
      <c r="D130" s="226" t="s">
        <v>142</v>
      </c>
      <c r="E130" s="227" t="s">
        <v>19</v>
      </c>
      <c r="F130" s="228" t="s">
        <v>666</v>
      </c>
      <c r="G130" s="225"/>
      <c r="H130" s="229">
        <v>15.300000000000001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84</v>
      </c>
      <c r="AV130" s="13" t="s">
        <v>84</v>
      </c>
      <c r="AW130" s="13" t="s">
        <v>35</v>
      </c>
      <c r="AX130" s="13" t="s">
        <v>74</v>
      </c>
      <c r="AY130" s="235" t="s">
        <v>131</v>
      </c>
    </row>
    <row r="131" s="14" customFormat="1">
      <c r="A131" s="14"/>
      <c r="B131" s="236"/>
      <c r="C131" s="237"/>
      <c r="D131" s="226" t="s">
        <v>142</v>
      </c>
      <c r="E131" s="238" t="s">
        <v>19</v>
      </c>
      <c r="F131" s="239" t="s">
        <v>636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142</v>
      </c>
      <c r="AU131" s="245" t="s">
        <v>84</v>
      </c>
      <c r="AV131" s="14" t="s">
        <v>82</v>
      </c>
      <c r="AW131" s="14" t="s">
        <v>35</v>
      </c>
      <c r="AX131" s="14" t="s">
        <v>74</v>
      </c>
      <c r="AY131" s="245" t="s">
        <v>131</v>
      </c>
    </row>
    <row r="132" s="13" customFormat="1">
      <c r="A132" s="13"/>
      <c r="B132" s="224"/>
      <c r="C132" s="225"/>
      <c r="D132" s="226" t="s">
        <v>142</v>
      </c>
      <c r="E132" s="227" t="s">
        <v>19</v>
      </c>
      <c r="F132" s="228" t="s">
        <v>667</v>
      </c>
      <c r="G132" s="225"/>
      <c r="H132" s="229">
        <v>14.85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84</v>
      </c>
      <c r="AV132" s="13" t="s">
        <v>84</v>
      </c>
      <c r="AW132" s="13" t="s">
        <v>35</v>
      </c>
      <c r="AX132" s="13" t="s">
        <v>74</v>
      </c>
      <c r="AY132" s="235" t="s">
        <v>131</v>
      </c>
    </row>
    <row r="133" s="14" customFormat="1">
      <c r="A133" s="14"/>
      <c r="B133" s="236"/>
      <c r="C133" s="237"/>
      <c r="D133" s="226" t="s">
        <v>142</v>
      </c>
      <c r="E133" s="238" t="s">
        <v>19</v>
      </c>
      <c r="F133" s="239" t="s">
        <v>638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142</v>
      </c>
      <c r="AU133" s="245" t="s">
        <v>84</v>
      </c>
      <c r="AV133" s="14" t="s">
        <v>82</v>
      </c>
      <c r="AW133" s="14" t="s">
        <v>35</v>
      </c>
      <c r="AX133" s="14" t="s">
        <v>74</v>
      </c>
      <c r="AY133" s="245" t="s">
        <v>131</v>
      </c>
    </row>
    <row r="134" s="14" customFormat="1">
      <c r="A134" s="14"/>
      <c r="B134" s="236"/>
      <c r="C134" s="237"/>
      <c r="D134" s="226" t="s">
        <v>142</v>
      </c>
      <c r="E134" s="238" t="s">
        <v>19</v>
      </c>
      <c r="F134" s="239" t="s">
        <v>639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142</v>
      </c>
      <c r="AU134" s="245" t="s">
        <v>84</v>
      </c>
      <c r="AV134" s="14" t="s">
        <v>82</v>
      </c>
      <c r="AW134" s="14" t="s">
        <v>35</v>
      </c>
      <c r="AX134" s="14" t="s">
        <v>74</v>
      </c>
      <c r="AY134" s="245" t="s">
        <v>131</v>
      </c>
    </row>
    <row r="135" s="13" customFormat="1">
      <c r="A135" s="13"/>
      <c r="B135" s="224"/>
      <c r="C135" s="225"/>
      <c r="D135" s="226" t="s">
        <v>142</v>
      </c>
      <c r="E135" s="227" t="s">
        <v>19</v>
      </c>
      <c r="F135" s="228" t="s">
        <v>668</v>
      </c>
      <c r="G135" s="225"/>
      <c r="H135" s="229">
        <v>1.6200000000000001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142</v>
      </c>
      <c r="AU135" s="235" t="s">
        <v>84</v>
      </c>
      <c r="AV135" s="13" t="s">
        <v>84</v>
      </c>
      <c r="AW135" s="13" t="s">
        <v>35</v>
      </c>
      <c r="AX135" s="13" t="s">
        <v>74</v>
      </c>
      <c r="AY135" s="235" t="s">
        <v>131</v>
      </c>
    </row>
    <row r="136" s="15" customFormat="1">
      <c r="A136" s="15"/>
      <c r="B136" s="246"/>
      <c r="C136" s="247"/>
      <c r="D136" s="226" t="s">
        <v>142</v>
      </c>
      <c r="E136" s="248" t="s">
        <v>19</v>
      </c>
      <c r="F136" s="249" t="s">
        <v>153</v>
      </c>
      <c r="G136" s="247"/>
      <c r="H136" s="250">
        <v>31.77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142</v>
      </c>
      <c r="AU136" s="256" t="s">
        <v>84</v>
      </c>
      <c r="AV136" s="15" t="s">
        <v>138</v>
      </c>
      <c r="AW136" s="15" t="s">
        <v>35</v>
      </c>
      <c r="AX136" s="15" t="s">
        <v>82</v>
      </c>
      <c r="AY136" s="256" t="s">
        <v>131</v>
      </c>
    </row>
    <row r="137" s="2" customFormat="1" ht="16.5" customHeight="1">
      <c r="A137" s="40"/>
      <c r="B137" s="41"/>
      <c r="C137" s="257" t="s">
        <v>182</v>
      </c>
      <c r="D137" s="257" t="s">
        <v>189</v>
      </c>
      <c r="E137" s="258" t="s">
        <v>669</v>
      </c>
      <c r="F137" s="259" t="s">
        <v>670</v>
      </c>
      <c r="G137" s="260" t="s">
        <v>197</v>
      </c>
      <c r="H137" s="261">
        <v>57.186</v>
      </c>
      <c r="I137" s="262"/>
      <c r="J137" s="263">
        <f>ROUND(I137*H137,2)</f>
        <v>0</v>
      </c>
      <c r="K137" s="259" t="s">
        <v>137</v>
      </c>
      <c r="L137" s="264"/>
      <c r="M137" s="265" t="s">
        <v>19</v>
      </c>
      <c r="N137" s="266" t="s">
        <v>45</v>
      </c>
      <c r="O137" s="86"/>
      <c r="P137" s="215">
        <f>O137*H137</f>
        <v>0</v>
      </c>
      <c r="Q137" s="215">
        <v>1</v>
      </c>
      <c r="R137" s="215">
        <f>Q137*H137</f>
        <v>57.186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182</v>
      </c>
      <c r="AT137" s="217" t="s">
        <v>189</v>
      </c>
      <c r="AU137" s="217" t="s">
        <v>84</v>
      </c>
      <c r="AY137" s="19" t="s">
        <v>131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138</v>
      </c>
      <c r="BM137" s="217" t="s">
        <v>671</v>
      </c>
    </row>
    <row r="138" s="14" customFormat="1">
      <c r="A138" s="14"/>
      <c r="B138" s="236"/>
      <c r="C138" s="237"/>
      <c r="D138" s="226" t="s">
        <v>142</v>
      </c>
      <c r="E138" s="238" t="s">
        <v>19</v>
      </c>
      <c r="F138" s="239" t="s">
        <v>672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142</v>
      </c>
      <c r="AU138" s="245" t="s">
        <v>84</v>
      </c>
      <c r="AV138" s="14" t="s">
        <v>82</v>
      </c>
      <c r="AW138" s="14" t="s">
        <v>35</v>
      </c>
      <c r="AX138" s="14" t="s">
        <v>74</v>
      </c>
      <c r="AY138" s="245" t="s">
        <v>131</v>
      </c>
    </row>
    <row r="139" s="13" customFormat="1">
      <c r="A139" s="13"/>
      <c r="B139" s="224"/>
      <c r="C139" s="225"/>
      <c r="D139" s="226" t="s">
        <v>142</v>
      </c>
      <c r="E139" s="227" t="s">
        <v>19</v>
      </c>
      <c r="F139" s="228" t="s">
        <v>673</v>
      </c>
      <c r="G139" s="225"/>
      <c r="H139" s="229">
        <v>57.186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142</v>
      </c>
      <c r="AU139" s="235" t="s">
        <v>84</v>
      </c>
      <c r="AV139" s="13" t="s">
        <v>84</v>
      </c>
      <c r="AW139" s="13" t="s">
        <v>35</v>
      </c>
      <c r="AX139" s="13" t="s">
        <v>82</v>
      </c>
      <c r="AY139" s="235" t="s">
        <v>131</v>
      </c>
    </row>
    <row r="140" s="2" customFormat="1" ht="66.75" customHeight="1">
      <c r="A140" s="40"/>
      <c r="B140" s="41"/>
      <c r="C140" s="206" t="s">
        <v>188</v>
      </c>
      <c r="D140" s="206" t="s">
        <v>133</v>
      </c>
      <c r="E140" s="207" t="s">
        <v>674</v>
      </c>
      <c r="F140" s="208" t="s">
        <v>675</v>
      </c>
      <c r="G140" s="209" t="s">
        <v>146</v>
      </c>
      <c r="H140" s="210">
        <v>52.950000000000003</v>
      </c>
      <c r="I140" s="211"/>
      <c r="J140" s="212">
        <f>ROUND(I140*H140,2)</f>
        <v>0</v>
      </c>
      <c r="K140" s="208" t="s">
        <v>137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138</v>
      </c>
      <c r="AT140" s="217" t="s">
        <v>133</v>
      </c>
      <c r="AU140" s="217" t="s">
        <v>84</v>
      </c>
      <c r="AY140" s="19" t="s">
        <v>131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138</v>
      </c>
      <c r="BM140" s="217" t="s">
        <v>676</v>
      </c>
    </row>
    <row r="141" s="2" customFormat="1">
      <c r="A141" s="40"/>
      <c r="B141" s="41"/>
      <c r="C141" s="42"/>
      <c r="D141" s="219" t="s">
        <v>140</v>
      </c>
      <c r="E141" s="42"/>
      <c r="F141" s="220" t="s">
        <v>677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84</v>
      </c>
    </row>
    <row r="142" s="14" customFormat="1">
      <c r="A142" s="14"/>
      <c r="B142" s="236"/>
      <c r="C142" s="237"/>
      <c r="D142" s="226" t="s">
        <v>142</v>
      </c>
      <c r="E142" s="238" t="s">
        <v>19</v>
      </c>
      <c r="F142" s="239" t="s">
        <v>678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142</v>
      </c>
      <c r="AU142" s="245" t="s">
        <v>84</v>
      </c>
      <c r="AV142" s="14" t="s">
        <v>82</v>
      </c>
      <c r="AW142" s="14" t="s">
        <v>35</v>
      </c>
      <c r="AX142" s="14" t="s">
        <v>74</v>
      </c>
      <c r="AY142" s="245" t="s">
        <v>131</v>
      </c>
    </row>
    <row r="143" s="14" customFormat="1">
      <c r="A143" s="14"/>
      <c r="B143" s="236"/>
      <c r="C143" s="237"/>
      <c r="D143" s="226" t="s">
        <v>142</v>
      </c>
      <c r="E143" s="238" t="s">
        <v>19</v>
      </c>
      <c r="F143" s="239" t="s">
        <v>679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142</v>
      </c>
      <c r="AU143" s="245" t="s">
        <v>84</v>
      </c>
      <c r="AV143" s="14" t="s">
        <v>82</v>
      </c>
      <c r="AW143" s="14" t="s">
        <v>35</v>
      </c>
      <c r="AX143" s="14" t="s">
        <v>74</v>
      </c>
      <c r="AY143" s="245" t="s">
        <v>131</v>
      </c>
    </row>
    <row r="144" s="13" customFormat="1">
      <c r="A144" s="13"/>
      <c r="B144" s="224"/>
      <c r="C144" s="225"/>
      <c r="D144" s="226" t="s">
        <v>142</v>
      </c>
      <c r="E144" s="227" t="s">
        <v>19</v>
      </c>
      <c r="F144" s="228" t="s">
        <v>680</v>
      </c>
      <c r="G144" s="225"/>
      <c r="H144" s="229">
        <v>25.5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84</v>
      </c>
      <c r="AV144" s="13" t="s">
        <v>84</v>
      </c>
      <c r="AW144" s="13" t="s">
        <v>35</v>
      </c>
      <c r="AX144" s="13" t="s">
        <v>74</v>
      </c>
      <c r="AY144" s="235" t="s">
        <v>131</v>
      </c>
    </row>
    <row r="145" s="14" customFormat="1">
      <c r="A145" s="14"/>
      <c r="B145" s="236"/>
      <c r="C145" s="237"/>
      <c r="D145" s="226" t="s">
        <v>142</v>
      </c>
      <c r="E145" s="238" t="s">
        <v>19</v>
      </c>
      <c r="F145" s="239" t="s">
        <v>681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142</v>
      </c>
      <c r="AU145" s="245" t="s">
        <v>84</v>
      </c>
      <c r="AV145" s="14" t="s">
        <v>82</v>
      </c>
      <c r="AW145" s="14" t="s">
        <v>35</v>
      </c>
      <c r="AX145" s="14" t="s">
        <v>74</v>
      </c>
      <c r="AY145" s="245" t="s">
        <v>131</v>
      </c>
    </row>
    <row r="146" s="13" customFormat="1">
      <c r="A146" s="13"/>
      <c r="B146" s="224"/>
      <c r="C146" s="225"/>
      <c r="D146" s="226" t="s">
        <v>142</v>
      </c>
      <c r="E146" s="227" t="s">
        <v>19</v>
      </c>
      <c r="F146" s="228" t="s">
        <v>682</v>
      </c>
      <c r="G146" s="225"/>
      <c r="H146" s="229">
        <v>24.75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84</v>
      </c>
      <c r="AV146" s="13" t="s">
        <v>84</v>
      </c>
      <c r="AW146" s="13" t="s">
        <v>35</v>
      </c>
      <c r="AX146" s="13" t="s">
        <v>74</v>
      </c>
      <c r="AY146" s="235" t="s">
        <v>131</v>
      </c>
    </row>
    <row r="147" s="14" customFormat="1">
      <c r="A147" s="14"/>
      <c r="B147" s="236"/>
      <c r="C147" s="237"/>
      <c r="D147" s="226" t="s">
        <v>142</v>
      </c>
      <c r="E147" s="238" t="s">
        <v>19</v>
      </c>
      <c r="F147" s="239" t="s">
        <v>638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142</v>
      </c>
      <c r="AU147" s="245" t="s">
        <v>84</v>
      </c>
      <c r="AV147" s="14" t="s">
        <v>82</v>
      </c>
      <c r="AW147" s="14" t="s">
        <v>35</v>
      </c>
      <c r="AX147" s="14" t="s">
        <v>74</v>
      </c>
      <c r="AY147" s="245" t="s">
        <v>131</v>
      </c>
    </row>
    <row r="148" s="14" customFormat="1">
      <c r="A148" s="14"/>
      <c r="B148" s="236"/>
      <c r="C148" s="237"/>
      <c r="D148" s="226" t="s">
        <v>142</v>
      </c>
      <c r="E148" s="238" t="s">
        <v>19</v>
      </c>
      <c r="F148" s="239" t="s">
        <v>683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142</v>
      </c>
      <c r="AU148" s="245" t="s">
        <v>84</v>
      </c>
      <c r="AV148" s="14" t="s">
        <v>82</v>
      </c>
      <c r="AW148" s="14" t="s">
        <v>35</v>
      </c>
      <c r="AX148" s="14" t="s">
        <v>74</v>
      </c>
      <c r="AY148" s="245" t="s">
        <v>131</v>
      </c>
    </row>
    <row r="149" s="13" customFormat="1">
      <c r="A149" s="13"/>
      <c r="B149" s="224"/>
      <c r="C149" s="225"/>
      <c r="D149" s="226" t="s">
        <v>142</v>
      </c>
      <c r="E149" s="227" t="s">
        <v>19</v>
      </c>
      <c r="F149" s="228" t="s">
        <v>684</v>
      </c>
      <c r="G149" s="225"/>
      <c r="H149" s="229">
        <v>2.7000000000000002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142</v>
      </c>
      <c r="AU149" s="235" t="s">
        <v>84</v>
      </c>
      <c r="AV149" s="13" t="s">
        <v>84</v>
      </c>
      <c r="AW149" s="13" t="s">
        <v>35</v>
      </c>
      <c r="AX149" s="13" t="s">
        <v>74</v>
      </c>
      <c r="AY149" s="235" t="s">
        <v>131</v>
      </c>
    </row>
    <row r="150" s="15" customFormat="1">
      <c r="A150" s="15"/>
      <c r="B150" s="246"/>
      <c r="C150" s="247"/>
      <c r="D150" s="226" t="s">
        <v>142</v>
      </c>
      <c r="E150" s="248" t="s">
        <v>19</v>
      </c>
      <c r="F150" s="249" t="s">
        <v>153</v>
      </c>
      <c r="G150" s="247"/>
      <c r="H150" s="250">
        <v>52.950000000000003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142</v>
      </c>
      <c r="AU150" s="256" t="s">
        <v>84</v>
      </c>
      <c r="AV150" s="15" t="s">
        <v>138</v>
      </c>
      <c r="AW150" s="15" t="s">
        <v>35</v>
      </c>
      <c r="AX150" s="15" t="s">
        <v>82</v>
      </c>
      <c r="AY150" s="256" t="s">
        <v>131</v>
      </c>
    </row>
    <row r="151" s="2" customFormat="1" ht="16.5" customHeight="1">
      <c r="A151" s="40"/>
      <c r="B151" s="41"/>
      <c r="C151" s="257" t="s">
        <v>194</v>
      </c>
      <c r="D151" s="257" t="s">
        <v>189</v>
      </c>
      <c r="E151" s="258" t="s">
        <v>685</v>
      </c>
      <c r="F151" s="259" t="s">
        <v>686</v>
      </c>
      <c r="G151" s="260" t="s">
        <v>197</v>
      </c>
      <c r="H151" s="261">
        <v>95.310000000000002</v>
      </c>
      <c r="I151" s="262"/>
      <c r="J151" s="263">
        <f>ROUND(I151*H151,2)</f>
        <v>0</v>
      </c>
      <c r="K151" s="259" t="s">
        <v>137</v>
      </c>
      <c r="L151" s="264"/>
      <c r="M151" s="265" t="s">
        <v>19</v>
      </c>
      <c r="N151" s="266" t="s">
        <v>45</v>
      </c>
      <c r="O151" s="86"/>
      <c r="P151" s="215">
        <f>O151*H151</f>
        <v>0</v>
      </c>
      <c r="Q151" s="215">
        <v>1</v>
      </c>
      <c r="R151" s="215">
        <f>Q151*H151</f>
        <v>95.310000000000002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182</v>
      </c>
      <c r="AT151" s="217" t="s">
        <v>189</v>
      </c>
      <c r="AU151" s="217" t="s">
        <v>84</v>
      </c>
      <c r="AY151" s="19" t="s">
        <v>131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82</v>
      </c>
      <c r="BK151" s="218">
        <f>ROUND(I151*H151,2)</f>
        <v>0</v>
      </c>
      <c r="BL151" s="19" t="s">
        <v>138</v>
      </c>
      <c r="BM151" s="217" t="s">
        <v>687</v>
      </c>
    </row>
    <row r="152" s="14" customFormat="1">
      <c r="A152" s="14"/>
      <c r="B152" s="236"/>
      <c r="C152" s="237"/>
      <c r="D152" s="226" t="s">
        <v>142</v>
      </c>
      <c r="E152" s="238" t="s">
        <v>19</v>
      </c>
      <c r="F152" s="239" t="s">
        <v>672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142</v>
      </c>
      <c r="AU152" s="245" t="s">
        <v>84</v>
      </c>
      <c r="AV152" s="14" t="s">
        <v>82</v>
      </c>
      <c r="AW152" s="14" t="s">
        <v>35</v>
      </c>
      <c r="AX152" s="14" t="s">
        <v>74</v>
      </c>
      <c r="AY152" s="245" t="s">
        <v>131</v>
      </c>
    </row>
    <row r="153" s="13" customFormat="1">
      <c r="A153" s="13"/>
      <c r="B153" s="224"/>
      <c r="C153" s="225"/>
      <c r="D153" s="226" t="s">
        <v>142</v>
      </c>
      <c r="E153" s="227" t="s">
        <v>19</v>
      </c>
      <c r="F153" s="228" t="s">
        <v>688</v>
      </c>
      <c r="G153" s="225"/>
      <c r="H153" s="229">
        <v>95.310000000000002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142</v>
      </c>
      <c r="AU153" s="235" t="s">
        <v>84</v>
      </c>
      <c r="AV153" s="13" t="s">
        <v>84</v>
      </c>
      <c r="AW153" s="13" t="s">
        <v>35</v>
      </c>
      <c r="AX153" s="13" t="s">
        <v>82</v>
      </c>
      <c r="AY153" s="235" t="s">
        <v>131</v>
      </c>
    </row>
    <row r="154" s="12" customFormat="1" ht="22.8" customHeight="1">
      <c r="A154" s="12"/>
      <c r="B154" s="190"/>
      <c r="C154" s="191"/>
      <c r="D154" s="192" t="s">
        <v>73</v>
      </c>
      <c r="E154" s="204" t="s">
        <v>154</v>
      </c>
      <c r="F154" s="204" t="s">
        <v>689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SUM(P155:P159)</f>
        <v>0</v>
      </c>
      <c r="Q154" s="198"/>
      <c r="R154" s="199">
        <f>SUM(R155:R159)</f>
        <v>0</v>
      </c>
      <c r="S154" s="198"/>
      <c r="T154" s="20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82</v>
      </c>
      <c r="AT154" s="202" t="s">
        <v>73</v>
      </c>
      <c r="AU154" s="202" t="s">
        <v>82</v>
      </c>
      <c r="AY154" s="201" t="s">
        <v>131</v>
      </c>
      <c r="BK154" s="203">
        <f>SUM(BK155:BK159)</f>
        <v>0</v>
      </c>
    </row>
    <row r="155" s="2" customFormat="1" ht="16.5" customHeight="1">
      <c r="A155" s="40"/>
      <c r="B155" s="41"/>
      <c r="C155" s="206" t="s">
        <v>201</v>
      </c>
      <c r="D155" s="206" t="s">
        <v>133</v>
      </c>
      <c r="E155" s="207" t="s">
        <v>690</v>
      </c>
      <c r="F155" s="208" t="s">
        <v>691</v>
      </c>
      <c r="G155" s="209" t="s">
        <v>178</v>
      </c>
      <c r="H155" s="210">
        <v>100.5</v>
      </c>
      <c r="I155" s="211"/>
      <c r="J155" s="212">
        <f>ROUND(I155*H155,2)</f>
        <v>0</v>
      </c>
      <c r="K155" s="208" t="s">
        <v>137</v>
      </c>
      <c r="L155" s="46"/>
      <c r="M155" s="213" t="s">
        <v>19</v>
      </c>
      <c r="N155" s="214" t="s">
        <v>45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138</v>
      </c>
      <c r="AT155" s="217" t="s">
        <v>133</v>
      </c>
      <c r="AU155" s="217" t="s">
        <v>84</v>
      </c>
      <c r="AY155" s="19" t="s">
        <v>131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82</v>
      </c>
      <c r="BK155" s="218">
        <f>ROUND(I155*H155,2)</f>
        <v>0</v>
      </c>
      <c r="BL155" s="19" t="s">
        <v>138</v>
      </c>
      <c r="BM155" s="217" t="s">
        <v>692</v>
      </c>
    </row>
    <row r="156" s="2" customFormat="1">
      <c r="A156" s="40"/>
      <c r="B156" s="41"/>
      <c r="C156" s="42"/>
      <c r="D156" s="219" t="s">
        <v>140</v>
      </c>
      <c r="E156" s="42"/>
      <c r="F156" s="220" t="s">
        <v>693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140</v>
      </c>
      <c r="AU156" s="19" t="s">
        <v>84</v>
      </c>
    </row>
    <row r="157" s="13" customFormat="1">
      <c r="A157" s="13"/>
      <c r="B157" s="224"/>
      <c r="C157" s="225"/>
      <c r="D157" s="226" t="s">
        <v>142</v>
      </c>
      <c r="E157" s="227" t="s">
        <v>19</v>
      </c>
      <c r="F157" s="228" t="s">
        <v>694</v>
      </c>
      <c r="G157" s="225"/>
      <c r="H157" s="229">
        <v>100.5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84</v>
      </c>
      <c r="AV157" s="13" t="s">
        <v>84</v>
      </c>
      <c r="AW157" s="13" t="s">
        <v>35</v>
      </c>
      <c r="AX157" s="13" t="s">
        <v>82</v>
      </c>
      <c r="AY157" s="235" t="s">
        <v>131</v>
      </c>
    </row>
    <row r="158" s="2" customFormat="1" ht="24.15" customHeight="1">
      <c r="A158" s="40"/>
      <c r="B158" s="41"/>
      <c r="C158" s="206" t="s">
        <v>8</v>
      </c>
      <c r="D158" s="206" t="s">
        <v>133</v>
      </c>
      <c r="E158" s="207" t="s">
        <v>695</v>
      </c>
      <c r="F158" s="208" t="s">
        <v>696</v>
      </c>
      <c r="G158" s="209" t="s">
        <v>178</v>
      </c>
      <c r="H158" s="210">
        <v>100.5</v>
      </c>
      <c r="I158" s="211"/>
      <c r="J158" s="212">
        <f>ROUND(I158*H158,2)</f>
        <v>0</v>
      </c>
      <c r="K158" s="208" t="s">
        <v>137</v>
      </c>
      <c r="L158" s="46"/>
      <c r="M158" s="213" t="s">
        <v>19</v>
      </c>
      <c r="N158" s="214" t="s">
        <v>45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138</v>
      </c>
      <c r="AT158" s="217" t="s">
        <v>133</v>
      </c>
      <c r="AU158" s="217" t="s">
        <v>84</v>
      </c>
      <c r="AY158" s="19" t="s">
        <v>131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82</v>
      </c>
      <c r="BK158" s="218">
        <f>ROUND(I158*H158,2)</f>
        <v>0</v>
      </c>
      <c r="BL158" s="19" t="s">
        <v>138</v>
      </c>
      <c r="BM158" s="217" t="s">
        <v>697</v>
      </c>
    </row>
    <row r="159" s="2" customFormat="1">
      <c r="A159" s="40"/>
      <c r="B159" s="41"/>
      <c r="C159" s="42"/>
      <c r="D159" s="219" t="s">
        <v>140</v>
      </c>
      <c r="E159" s="42"/>
      <c r="F159" s="220" t="s">
        <v>698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140</v>
      </c>
      <c r="AU159" s="19" t="s">
        <v>84</v>
      </c>
    </row>
    <row r="160" s="12" customFormat="1" ht="22.8" customHeight="1">
      <c r="A160" s="12"/>
      <c r="B160" s="190"/>
      <c r="C160" s="191"/>
      <c r="D160" s="192" t="s">
        <v>73</v>
      </c>
      <c r="E160" s="204" t="s">
        <v>138</v>
      </c>
      <c r="F160" s="204" t="s">
        <v>699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SUM(P161:P184)</f>
        <v>0</v>
      </c>
      <c r="Q160" s="198"/>
      <c r="R160" s="199">
        <f>SUM(R161:R184)</f>
        <v>25.021170300000001</v>
      </c>
      <c r="S160" s="198"/>
      <c r="T160" s="200">
        <f>SUM(T161:T184)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82</v>
      </c>
      <c r="AT160" s="202" t="s">
        <v>73</v>
      </c>
      <c r="AU160" s="202" t="s">
        <v>82</v>
      </c>
      <c r="AY160" s="201" t="s">
        <v>131</v>
      </c>
      <c r="BK160" s="203">
        <f>SUM(BK161:BK184)</f>
        <v>0</v>
      </c>
    </row>
    <row r="161" s="2" customFormat="1" ht="33" customHeight="1">
      <c r="A161" s="40"/>
      <c r="B161" s="41"/>
      <c r="C161" s="206" t="s">
        <v>212</v>
      </c>
      <c r="D161" s="206" t="s">
        <v>133</v>
      </c>
      <c r="E161" s="207" t="s">
        <v>700</v>
      </c>
      <c r="F161" s="208" t="s">
        <v>701</v>
      </c>
      <c r="G161" s="209" t="s">
        <v>136</v>
      </c>
      <c r="H161" s="210">
        <v>2.25</v>
      </c>
      <c r="I161" s="211"/>
      <c r="J161" s="212">
        <f>ROUND(I161*H161,2)</f>
        <v>0</v>
      </c>
      <c r="K161" s="208" t="s">
        <v>137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138</v>
      </c>
      <c r="AT161" s="217" t="s">
        <v>133</v>
      </c>
      <c r="AU161" s="217" t="s">
        <v>84</v>
      </c>
      <c r="AY161" s="19" t="s">
        <v>131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138</v>
      </c>
      <c r="BM161" s="217" t="s">
        <v>702</v>
      </c>
    </row>
    <row r="162" s="2" customFormat="1">
      <c r="A162" s="40"/>
      <c r="B162" s="41"/>
      <c r="C162" s="42"/>
      <c r="D162" s="219" t="s">
        <v>140</v>
      </c>
      <c r="E162" s="42"/>
      <c r="F162" s="220" t="s">
        <v>703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140</v>
      </c>
      <c r="AU162" s="19" t="s">
        <v>84</v>
      </c>
    </row>
    <row r="163" s="14" customFormat="1">
      <c r="A163" s="14"/>
      <c r="B163" s="236"/>
      <c r="C163" s="237"/>
      <c r="D163" s="226" t="s">
        <v>142</v>
      </c>
      <c r="E163" s="238" t="s">
        <v>19</v>
      </c>
      <c r="F163" s="239" t="s">
        <v>704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142</v>
      </c>
      <c r="AU163" s="245" t="s">
        <v>84</v>
      </c>
      <c r="AV163" s="14" t="s">
        <v>82</v>
      </c>
      <c r="AW163" s="14" t="s">
        <v>35</v>
      </c>
      <c r="AX163" s="14" t="s">
        <v>74</v>
      </c>
      <c r="AY163" s="245" t="s">
        <v>131</v>
      </c>
    </row>
    <row r="164" s="13" customFormat="1">
      <c r="A164" s="13"/>
      <c r="B164" s="224"/>
      <c r="C164" s="225"/>
      <c r="D164" s="226" t="s">
        <v>142</v>
      </c>
      <c r="E164" s="227" t="s">
        <v>19</v>
      </c>
      <c r="F164" s="228" t="s">
        <v>705</v>
      </c>
      <c r="G164" s="225"/>
      <c r="H164" s="229">
        <v>2.25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142</v>
      </c>
      <c r="AU164" s="235" t="s">
        <v>84</v>
      </c>
      <c r="AV164" s="13" t="s">
        <v>84</v>
      </c>
      <c r="AW164" s="13" t="s">
        <v>35</v>
      </c>
      <c r="AX164" s="13" t="s">
        <v>82</v>
      </c>
      <c r="AY164" s="235" t="s">
        <v>131</v>
      </c>
    </row>
    <row r="165" s="2" customFormat="1" ht="33" customHeight="1">
      <c r="A165" s="40"/>
      <c r="B165" s="41"/>
      <c r="C165" s="206" t="s">
        <v>217</v>
      </c>
      <c r="D165" s="206" t="s">
        <v>133</v>
      </c>
      <c r="E165" s="207" t="s">
        <v>706</v>
      </c>
      <c r="F165" s="208" t="s">
        <v>707</v>
      </c>
      <c r="G165" s="209" t="s">
        <v>146</v>
      </c>
      <c r="H165" s="210">
        <v>10.59</v>
      </c>
      <c r="I165" s="211"/>
      <c r="J165" s="212">
        <f>ROUND(I165*H165,2)</f>
        <v>0</v>
      </c>
      <c r="K165" s="208" t="s">
        <v>137</v>
      </c>
      <c r="L165" s="46"/>
      <c r="M165" s="213" t="s">
        <v>19</v>
      </c>
      <c r="N165" s="214" t="s">
        <v>45</v>
      </c>
      <c r="O165" s="86"/>
      <c r="P165" s="215">
        <f>O165*H165</f>
        <v>0</v>
      </c>
      <c r="Q165" s="215">
        <v>1.8907700000000001</v>
      </c>
      <c r="R165" s="215">
        <f>Q165*H165</f>
        <v>20.023254300000001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138</v>
      </c>
      <c r="AT165" s="217" t="s">
        <v>133</v>
      </c>
      <c r="AU165" s="217" t="s">
        <v>84</v>
      </c>
      <c r="AY165" s="19" t="s">
        <v>131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82</v>
      </c>
      <c r="BK165" s="218">
        <f>ROUND(I165*H165,2)</f>
        <v>0</v>
      </c>
      <c r="BL165" s="19" t="s">
        <v>138</v>
      </c>
      <c r="BM165" s="217" t="s">
        <v>708</v>
      </c>
    </row>
    <row r="166" s="2" customFormat="1">
      <c r="A166" s="40"/>
      <c r="B166" s="41"/>
      <c r="C166" s="42"/>
      <c r="D166" s="219" t="s">
        <v>140</v>
      </c>
      <c r="E166" s="42"/>
      <c r="F166" s="220" t="s">
        <v>709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140</v>
      </c>
      <c r="AU166" s="19" t="s">
        <v>84</v>
      </c>
    </row>
    <row r="167" s="14" customFormat="1">
      <c r="A167" s="14"/>
      <c r="B167" s="236"/>
      <c r="C167" s="237"/>
      <c r="D167" s="226" t="s">
        <v>142</v>
      </c>
      <c r="E167" s="238" t="s">
        <v>19</v>
      </c>
      <c r="F167" s="239" t="s">
        <v>710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142</v>
      </c>
      <c r="AU167" s="245" t="s">
        <v>84</v>
      </c>
      <c r="AV167" s="14" t="s">
        <v>82</v>
      </c>
      <c r="AW167" s="14" t="s">
        <v>35</v>
      </c>
      <c r="AX167" s="14" t="s">
        <v>74</v>
      </c>
      <c r="AY167" s="245" t="s">
        <v>131</v>
      </c>
    </row>
    <row r="168" s="14" customFormat="1">
      <c r="A168" s="14"/>
      <c r="B168" s="236"/>
      <c r="C168" s="237"/>
      <c r="D168" s="226" t="s">
        <v>142</v>
      </c>
      <c r="E168" s="238" t="s">
        <v>19</v>
      </c>
      <c r="F168" s="239" t="s">
        <v>679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142</v>
      </c>
      <c r="AU168" s="245" t="s">
        <v>84</v>
      </c>
      <c r="AV168" s="14" t="s">
        <v>82</v>
      </c>
      <c r="AW168" s="14" t="s">
        <v>35</v>
      </c>
      <c r="AX168" s="14" t="s">
        <v>74</v>
      </c>
      <c r="AY168" s="245" t="s">
        <v>131</v>
      </c>
    </row>
    <row r="169" s="13" customFormat="1">
      <c r="A169" s="13"/>
      <c r="B169" s="224"/>
      <c r="C169" s="225"/>
      <c r="D169" s="226" t="s">
        <v>142</v>
      </c>
      <c r="E169" s="227" t="s">
        <v>19</v>
      </c>
      <c r="F169" s="228" t="s">
        <v>711</v>
      </c>
      <c r="G169" s="225"/>
      <c r="H169" s="229">
        <v>5.0999999999999996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142</v>
      </c>
      <c r="AU169" s="235" t="s">
        <v>84</v>
      </c>
      <c r="AV169" s="13" t="s">
        <v>84</v>
      </c>
      <c r="AW169" s="13" t="s">
        <v>35</v>
      </c>
      <c r="AX169" s="13" t="s">
        <v>74</v>
      </c>
      <c r="AY169" s="235" t="s">
        <v>131</v>
      </c>
    </row>
    <row r="170" s="14" customFormat="1">
      <c r="A170" s="14"/>
      <c r="B170" s="236"/>
      <c r="C170" s="237"/>
      <c r="D170" s="226" t="s">
        <v>142</v>
      </c>
      <c r="E170" s="238" t="s">
        <v>19</v>
      </c>
      <c r="F170" s="239" t="s">
        <v>681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142</v>
      </c>
      <c r="AU170" s="245" t="s">
        <v>84</v>
      </c>
      <c r="AV170" s="14" t="s">
        <v>82</v>
      </c>
      <c r="AW170" s="14" t="s">
        <v>35</v>
      </c>
      <c r="AX170" s="14" t="s">
        <v>74</v>
      </c>
      <c r="AY170" s="245" t="s">
        <v>131</v>
      </c>
    </row>
    <row r="171" s="13" customFormat="1">
      <c r="A171" s="13"/>
      <c r="B171" s="224"/>
      <c r="C171" s="225"/>
      <c r="D171" s="226" t="s">
        <v>142</v>
      </c>
      <c r="E171" s="227" t="s">
        <v>19</v>
      </c>
      <c r="F171" s="228" t="s">
        <v>712</v>
      </c>
      <c r="G171" s="225"/>
      <c r="H171" s="229">
        <v>4.9500000000000002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84</v>
      </c>
      <c r="AV171" s="13" t="s">
        <v>84</v>
      </c>
      <c r="AW171" s="13" t="s">
        <v>35</v>
      </c>
      <c r="AX171" s="13" t="s">
        <v>74</v>
      </c>
      <c r="AY171" s="235" t="s">
        <v>131</v>
      </c>
    </row>
    <row r="172" s="14" customFormat="1">
      <c r="A172" s="14"/>
      <c r="B172" s="236"/>
      <c r="C172" s="237"/>
      <c r="D172" s="226" t="s">
        <v>142</v>
      </c>
      <c r="E172" s="238" t="s">
        <v>19</v>
      </c>
      <c r="F172" s="239" t="s">
        <v>638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84</v>
      </c>
      <c r="AV172" s="14" t="s">
        <v>82</v>
      </c>
      <c r="AW172" s="14" t="s">
        <v>35</v>
      </c>
      <c r="AX172" s="14" t="s">
        <v>74</v>
      </c>
      <c r="AY172" s="245" t="s">
        <v>131</v>
      </c>
    </row>
    <row r="173" s="14" customFormat="1">
      <c r="A173" s="14"/>
      <c r="B173" s="236"/>
      <c r="C173" s="237"/>
      <c r="D173" s="226" t="s">
        <v>142</v>
      </c>
      <c r="E173" s="238" t="s">
        <v>19</v>
      </c>
      <c r="F173" s="239" t="s">
        <v>683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142</v>
      </c>
      <c r="AU173" s="245" t="s">
        <v>84</v>
      </c>
      <c r="AV173" s="14" t="s">
        <v>82</v>
      </c>
      <c r="AW173" s="14" t="s">
        <v>35</v>
      </c>
      <c r="AX173" s="14" t="s">
        <v>74</v>
      </c>
      <c r="AY173" s="245" t="s">
        <v>131</v>
      </c>
    </row>
    <row r="174" s="13" customFormat="1">
      <c r="A174" s="13"/>
      <c r="B174" s="224"/>
      <c r="C174" s="225"/>
      <c r="D174" s="226" t="s">
        <v>142</v>
      </c>
      <c r="E174" s="227" t="s">
        <v>19</v>
      </c>
      <c r="F174" s="228" t="s">
        <v>713</v>
      </c>
      <c r="G174" s="225"/>
      <c r="H174" s="229">
        <v>0.54000000000000004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142</v>
      </c>
      <c r="AU174" s="235" t="s">
        <v>84</v>
      </c>
      <c r="AV174" s="13" t="s">
        <v>84</v>
      </c>
      <c r="AW174" s="13" t="s">
        <v>35</v>
      </c>
      <c r="AX174" s="13" t="s">
        <v>74</v>
      </c>
      <c r="AY174" s="235" t="s">
        <v>131</v>
      </c>
    </row>
    <row r="175" s="15" customFormat="1">
      <c r="A175" s="15"/>
      <c r="B175" s="246"/>
      <c r="C175" s="247"/>
      <c r="D175" s="226" t="s">
        <v>142</v>
      </c>
      <c r="E175" s="248" t="s">
        <v>19</v>
      </c>
      <c r="F175" s="249" t="s">
        <v>153</v>
      </c>
      <c r="G175" s="247"/>
      <c r="H175" s="250">
        <v>10.59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142</v>
      </c>
      <c r="AU175" s="256" t="s">
        <v>84</v>
      </c>
      <c r="AV175" s="15" t="s">
        <v>138</v>
      </c>
      <c r="AW175" s="15" t="s">
        <v>35</v>
      </c>
      <c r="AX175" s="15" t="s">
        <v>82</v>
      </c>
      <c r="AY175" s="256" t="s">
        <v>131</v>
      </c>
    </row>
    <row r="176" s="2" customFormat="1" ht="37.8" customHeight="1">
      <c r="A176" s="40"/>
      <c r="B176" s="41"/>
      <c r="C176" s="206" t="s">
        <v>223</v>
      </c>
      <c r="D176" s="206" t="s">
        <v>133</v>
      </c>
      <c r="E176" s="207" t="s">
        <v>714</v>
      </c>
      <c r="F176" s="208" t="s">
        <v>715</v>
      </c>
      <c r="G176" s="209" t="s">
        <v>146</v>
      </c>
      <c r="H176" s="210">
        <v>1.575</v>
      </c>
      <c r="I176" s="211"/>
      <c r="J176" s="212">
        <f>ROUND(I176*H176,2)</f>
        <v>0</v>
      </c>
      <c r="K176" s="208" t="s">
        <v>137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2.4340799999999998</v>
      </c>
      <c r="R176" s="215">
        <f>Q176*H176</f>
        <v>3.8336759999999996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138</v>
      </c>
      <c r="AT176" s="217" t="s">
        <v>133</v>
      </c>
      <c r="AU176" s="217" t="s">
        <v>84</v>
      </c>
      <c r="AY176" s="19" t="s">
        <v>131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138</v>
      </c>
      <c r="BM176" s="217" t="s">
        <v>716</v>
      </c>
    </row>
    <row r="177" s="2" customFormat="1">
      <c r="A177" s="40"/>
      <c r="B177" s="41"/>
      <c r="C177" s="42"/>
      <c r="D177" s="219" t="s">
        <v>140</v>
      </c>
      <c r="E177" s="42"/>
      <c r="F177" s="220" t="s">
        <v>717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140</v>
      </c>
      <c r="AU177" s="19" t="s">
        <v>84</v>
      </c>
    </row>
    <row r="178" s="14" customFormat="1">
      <c r="A178" s="14"/>
      <c r="B178" s="236"/>
      <c r="C178" s="237"/>
      <c r="D178" s="226" t="s">
        <v>142</v>
      </c>
      <c r="E178" s="238" t="s">
        <v>19</v>
      </c>
      <c r="F178" s="239" t="s">
        <v>718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84</v>
      </c>
      <c r="AV178" s="14" t="s">
        <v>82</v>
      </c>
      <c r="AW178" s="14" t="s">
        <v>35</v>
      </c>
      <c r="AX178" s="14" t="s">
        <v>74</v>
      </c>
      <c r="AY178" s="245" t="s">
        <v>131</v>
      </c>
    </row>
    <row r="179" s="14" customFormat="1">
      <c r="A179" s="14"/>
      <c r="B179" s="236"/>
      <c r="C179" s="237"/>
      <c r="D179" s="226" t="s">
        <v>142</v>
      </c>
      <c r="E179" s="238" t="s">
        <v>19</v>
      </c>
      <c r="F179" s="239" t="s">
        <v>719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142</v>
      </c>
      <c r="AU179" s="245" t="s">
        <v>84</v>
      </c>
      <c r="AV179" s="14" t="s">
        <v>82</v>
      </c>
      <c r="AW179" s="14" t="s">
        <v>35</v>
      </c>
      <c r="AX179" s="14" t="s">
        <v>74</v>
      </c>
      <c r="AY179" s="245" t="s">
        <v>131</v>
      </c>
    </row>
    <row r="180" s="13" customFormat="1">
      <c r="A180" s="13"/>
      <c r="B180" s="224"/>
      <c r="C180" s="225"/>
      <c r="D180" s="226" t="s">
        <v>142</v>
      </c>
      <c r="E180" s="227" t="s">
        <v>19</v>
      </c>
      <c r="F180" s="228" t="s">
        <v>720</v>
      </c>
      <c r="G180" s="225"/>
      <c r="H180" s="229">
        <v>1.575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84</v>
      </c>
      <c r="AV180" s="13" t="s">
        <v>84</v>
      </c>
      <c r="AW180" s="13" t="s">
        <v>35</v>
      </c>
      <c r="AX180" s="13" t="s">
        <v>82</v>
      </c>
      <c r="AY180" s="235" t="s">
        <v>131</v>
      </c>
    </row>
    <row r="181" s="2" customFormat="1" ht="37.8" customHeight="1">
      <c r="A181" s="40"/>
      <c r="B181" s="41"/>
      <c r="C181" s="206" t="s">
        <v>229</v>
      </c>
      <c r="D181" s="206" t="s">
        <v>133</v>
      </c>
      <c r="E181" s="207" t="s">
        <v>721</v>
      </c>
      <c r="F181" s="208" t="s">
        <v>722</v>
      </c>
      <c r="G181" s="209" t="s">
        <v>136</v>
      </c>
      <c r="H181" s="210">
        <v>2.25</v>
      </c>
      <c r="I181" s="211"/>
      <c r="J181" s="212">
        <f>ROUND(I181*H181,2)</f>
        <v>0</v>
      </c>
      <c r="K181" s="208" t="s">
        <v>137</v>
      </c>
      <c r="L181" s="46"/>
      <c r="M181" s="213" t="s">
        <v>19</v>
      </c>
      <c r="N181" s="214" t="s">
        <v>45</v>
      </c>
      <c r="O181" s="86"/>
      <c r="P181" s="215">
        <f>O181*H181</f>
        <v>0</v>
      </c>
      <c r="Q181" s="215">
        <v>0.51744000000000001</v>
      </c>
      <c r="R181" s="215">
        <f>Q181*H181</f>
        <v>1.1642399999999999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138</v>
      </c>
      <c r="AT181" s="217" t="s">
        <v>133</v>
      </c>
      <c r="AU181" s="217" t="s">
        <v>84</v>
      </c>
      <c r="AY181" s="19" t="s">
        <v>131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82</v>
      </c>
      <c r="BK181" s="218">
        <f>ROUND(I181*H181,2)</f>
        <v>0</v>
      </c>
      <c r="BL181" s="19" t="s">
        <v>138</v>
      </c>
      <c r="BM181" s="217" t="s">
        <v>723</v>
      </c>
    </row>
    <row r="182" s="2" customFormat="1">
      <c r="A182" s="40"/>
      <c r="B182" s="41"/>
      <c r="C182" s="42"/>
      <c r="D182" s="219" t="s">
        <v>140</v>
      </c>
      <c r="E182" s="42"/>
      <c r="F182" s="220" t="s">
        <v>724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140</v>
      </c>
      <c r="AU182" s="19" t="s">
        <v>84</v>
      </c>
    </row>
    <row r="183" s="14" customFormat="1">
      <c r="A183" s="14"/>
      <c r="B183" s="236"/>
      <c r="C183" s="237"/>
      <c r="D183" s="226" t="s">
        <v>142</v>
      </c>
      <c r="E183" s="238" t="s">
        <v>19</v>
      </c>
      <c r="F183" s="239" t="s">
        <v>725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142</v>
      </c>
      <c r="AU183" s="245" t="s">
        <v>84</v>
      </c>
      <c r="AV183" s="14" t="s">
        <v>82</v>
      </c>
      <c r="AW183" s="14" t="s">
        <v>35</v>
      </c>
      <c r="AX183" s="14" t="s">
        <v>74</v>
      </c>
      <c r="AY183" s="245" t="s">
        <v>131</v>
      </c>
    </row>
    <row r="184" s="13" customFormat="1">
      <c r="A184" s="13"/>
      <c r="B184" s="224"/>
      <c r="C184" s="225"/>
      <c r="D184" s="226" t="s">
        <v>142</v>
      </c>
      <c r="E184" s="227" t="s">
        <v>19</v>
      </c>
      <c r="F184" s="228" t="s">
        <v>705</v>
      </c>
      <c r="G184" s="225"/>
      <c r="H184" s="229">
        <v>2.25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142</v>
      </c>
      <c r="AU184" s="235" t="s">
        <v>84</v>
      </c>
      <c r="AV184" s="13" t="s">
        <v>84</v>
      </c>
      <c r="AW184" s="13" t="s">
        <v>35</v>
      </c>
      <c r="AX184" s="13" t="s">
        <v>82</v>
      </c>
      <c r="AY184" s="235" t="s">
        <v>131</v>
      </c>
    </row>
    <row r="185" s="12" customFormat="1" ht="22.8" customHeight="1">
      <c r="A185" s="12"/>
      <c r="B185" s="190"/>
      <c r="C185" s="191"/>
      <c r="D185" s="192" t="s">
        <v>73</v>
      </c>
      <c r="E185" s="204" t="s">
        <v>164</v>
      </c>
      <c r="F185" s="204" t="s">
        <v>233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SUM(P186:P205)</f>
        <v>0</v>
      </c>
      <c r="Q185" s="198"/>
      <c r="R185" s="199">
        <f>SUM(R186:R205)</f>
        <v>14.703727500000001</v>
      </c>
      <c r="S185" s="198"/>
      <c r="T185" s="200">
        <f>SUM(T186:T205)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82</v>
      </c>
      <c r="AT185" s="202" t="s">
        <v>73</v>
      </c>
      <c r="AU185" s="202" t="s">
        <v>82</v>
      </c>
      <c r="AY185" s="201" t="s">
        <v>131</v>
      </c>
      <c r="BK185" s="203">
        <f>SUM(BK186:BK205)</f>
        <v>0</v>
      </c>
    </row>
    <row r="186" s="2" customFormat="1" ht="49.05" customHeight="1">
      <c r="A186" s="40"/>
      <c r="B186" s="41"/>
      <c r="C186" s="206" t="s">
        <v>234</v>
      </c>
      <c r="D186" s="206" t="s">
        <v>133</v>
      </c>
      <c r="E186" s="207" t="s">
        <v>242</v>
      </c>
      <c r="F186" s="208" t="s">
        <v>243</v>
      </c>
      <c r="G186" s="209" t="s">
        <v>136</v>
      </c>
      <c r="H186" s="210">
        <v>94.5</v>
      </c>
      <c r="I186" s="211"/>
      <c r="J186" s="212">
        <f>ROUND(I186*H186,2)</f>
        <v>0</v>
      </c>
      <c r="K186" s="208" t="s">
        <v>137</v>
      </c>
      <c r="L186" s="46"/>
      <c r="M186" s="213" t="s">
        <v>19</v>
      </c>
      <c r="N186" s="214" t="s">
        <v>45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138</v>
      </c>
      <c r="AT186" s="217" t="s">
        <v>133</v>
      </c>
      <c r="AU186" s="217" t="s">
        <v>84</v>
      </c>
      <c r="AY186" s="19" t="s">
        <v>131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82</v>
      </c>
      <c r="BK186" s="218">
        <f>ROUND(I186*H186,2)</f>
        <v>0</v>
      </c>
      <c r="BL186" s="19" t="s">
        <v>138</v>
      </c>
      <c r="BM186" s="217" t="s">
        <v>726</v>
      </c>
    </row>
    <row r="187" s="2" customFormat="1">
      <c r="A187" s="40"/>
      <c r="B187" s="41"/>
      <c r="C187" s="42"/>
      <c r="D187" s="219" t="s">
        <v>140</v>
      </c>
      <c r="E187" s="42"/>
      <c r="F187" s="220" t="s">
        <v>245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140</v>
      </c>
      <c r="AU187" s="19" t="s">
        <v>84</v>
      </c>
    </row>
    <row r="188" s="14" customFormat="1">
      <c r="A188" s="14"/>
      <c r="B188" s="236"/>
      <c r="C188" s="237"/>
      <c r="D188" s="226" t="s">
        <v>142</v>
      </c>
      <c r="E188" s="238" t="s">
        <v>19</v>
      </c>
      <c r="F188" s="239" t="s">
        <v>727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142</v>
      </c>
      <c r="AU188" s="245" t="s">
        <v>84</v>
      </c>
      <c r="AV188" s="14" t="s">
        <v>82</v>
      </c>
      <c r="AW188" s="14" t="s">
        <v>35</v>
      </c>
      <c r="AX188" s="14" t="s">
        <v>74</v>
      </c>
      <c r="AY188" s="245" t="s">
        <v>131</v>
      </c>
    </row>
    <row r="189" s="13" customFormat="1">
      <c r="A189" s="13"/>
      <c r="B189" s="224"/>
      <c r="C189" s="225"/>
      <c r="D189" s="226" t="s">
        <v>142</v>
      </c>
      <c r="E189" s="227" t="s">
        <v>19</v>
      </c>
      <c r="F189" s="228" t="s">
        <v>728</v>
      </c>
      <c r="G189" s="225"/>
      <c r="H189" s="229">
        <v>94.5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142</v>
      </c>
      <c r="AU189" s="235" t="s">
        <v>84</v>
      </c>
      <c r="AV189" s="13" t="s">
        <v>84</v>
      </c>
      <c r="AW189" s="13" t="s">
        <v>35</v>
      </c>
      <c r="AX189" s="13" t="s">
        <v>82</v>
      </c>
      <c r="AY189" s="235" t="s">
        <v>131</v>
      </c>
    </row>
    <row r="190" s="2" customFormat="1" ht="37.8" customHeight="1">
      <c r="A190" s="40"/>
      <c r="B190" s="41"/>
      <c r="C190" s="206" t="s">
        <v>241</v>
      </c>
      <c r="D190" s="206" t="s">
        <v>133</v>
      </c>
      <c r="E190" s="207" t="s">
        <v>249</v>
      </c>
      <c r="F190" s="208" t="s">
        <v>250</v>
      </c>
      <c r="G190" s="209" t="s">
        <v>136</v>
      </c>
      <c r="H190" s="210">
        <v>94.5</v>
      </c>
      <c r="I190" s="211"/>
      <c r="J190" s="212">
        <f>ROUND(I190*H190,2)</f>
        <v>0</v>
      </c>
      <c r="K190" s="208" t="s">
        <v>137</v>
      </c>
      <c r="L190" s="46"/>
      <c r="M190" s="213" t="s">
        <v>19</v>
      </c>
      <c r="N190" s="214" t="s">
        <v>45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138</v>
      </c>
      <c r="AT190" s="217" t="s">
        <v>133</v>
      </c>
      <c r="AU190" s="217" t="s">
        <v>84</v>
      </c>
      <c r="AY190" s="19" t="s">
        <v>131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138</v>
      </c>
      <c r="BM190" s="217" t="s">
        <v>729</v>
      </c>
    </row>
    <row r="191" s="2" customFormat="1">
      <c r="A191" s="40"/>
      <c r="B191" s="41"/>
      <c r="C191" s="42"/>
      <c r="D191" s="219" t="s">
        <v>140</v>
      </c>
      <c r="E191" s="42"/>
      <c r="F191" s="220" t="s">
        <v>252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140</v>
      </c>
      <c r="AU191" s="19" t="s">
        <v>84</v>
      </c>
    </row>
    <row r="192" s="14" customFormat="1">
      <c r="A192" s="14"/>
      <c r="B192" s="236"/>
      <c r="C192" s="237"/>
      <c r="D192" s="226" t="s">
        <v>142</v>
      </c>
      <c r="E192" s="238" t="s">
        <v>19</v>
      </c>
      <c r="F192" s="239" t="s">
        <v>727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84</v>
      </c>
      <c r="AV192" s="14" t="s">
        <v>82</v>
      </c>
      <c r="AW192" s="14" t="s">
        <v>35</v>
      </c>
      <c r="AX192" s="14" t="s">
        <v>74</v>
      </c>
      <c r="AY192" s="245" t="s">
        <v>131</v>
      </c>
    </row>
    <row r="193" s="13" customFormat="1">
      <c r="A193" s="13"/>
      <c r="B193" s="224"/>
      <c r="C193" s="225"/>
      <c r="D193" s="226" t="s">
        <v>142</v>
      </c>
      <c r="E193" s="227" t="s">
        <v>19</v>
      </c>
      <c r="F193" s="228" t="s">
        <v>728</v>
      </c>
      <c r="G193" s="225"/>
      <c r="H193" s="229">
        <v>94.5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84</v>
      </c>
      <c r="AV193" s="13" t="s">
        <v>84</v>
      </c>
      <c r="AW193" s="13" t="s">
        <v>35</v>
      </c>
      <c r="AX193" s="13" t="s">
        <v>82</v>
      </c>
      <c r="AY193" s="235" t="s">
        <v>131</v>
      </c>
    </row>
    <row r="194" s="2" customFormat="1" ht="24.15" customHeight="1">
      <c r="A194" s="40"/>
      <c r="B194" s="41"/>
      <c r="C194" s="206" t="s">
        <v>248</v>
      </c>
      <c r="D194" s="206" t="s">
        <v>133</v>
      </c>
      <c r="E194" s="207" t="s">
        <v>265</v>
      </c>
      <c r="F194" s="208" t="s">
        <v>266</v>
      </c>
      <c r="G194" s="209" t="s">
        <v>136</v>
      </c>
      <c r="H194" s="210">
        <v>94.5</v>
      </c>
      <c r="I194" s="211"/>
      <c r="J194" s="212">
        <f>ROUND(I194*H194,2)</f>
        <v>0</v>
      </c>
      <c r="K194" s="208" t="s">
        <v>137</v>
      </c>
      <c r="L194" s="46"/>
      <c r="M194" s="213" t="s">
        <v>19</v>
      </c>
      <c r="N194" s="214" t="s">
        <v>45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138</v>
      </c>
      <c r="AT194" s="217" t="s">
        <v>133</v>
      </c>
      <c r="AU194" s="217" t="s">
        <v>84</v>
      </c>
      <c r="AY194" s="19" t="s">
        <v>131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82</v>
      </c>
      <c r="BK194" s="218">
        <f>ROUND(I194*H194,2)</f>
        <v>0</v>
      </c>
      <c r="BL194" s="19" t="s">
        <v>138</v>
      </c>
      <c r="BM194" s="217" t="s">
        <v>730</v>
      </c>
    </row>
    <row r="195" s="2" customFormat="1">
      <c r="A195" s="40"/>
      <c r="B195" s="41"/>
      <c r="C195" s="42"/>
      <c r="D195" s="219" t="s">
        <v>140</v>
      </c>
      <c r="E195" s="42"/>
      <c r="F195" s="220" t="s">
        <v>268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140</v>
      </c>
      <c r="AU195" s="19" t="s">
        <v>84</v>
      </c>
    </row>
    <row r="196" s="14" customFormat="1">
      <c r="A196" s="14"/>
      <c r="B196" s="236"/>
      <c r="C196" s="237"/>
      <c r="D196" s="226" t="s">
        <v>142</v>
      </c>
      <c r="E196" s="238" t="s">
        <v>19</v>
      </c>
      <c r="F196" s="239" t="s">
        <v>727</v>
      </c>
      <c r="G196" s="237"/>
      <c r="H196" s="238" t="s">
        <v>19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142</v>
      </c>
      <c r="AU196" s="245" t="s">
        <v>84</v>
      </c>
      <c r="AV196" s="14" t="s">
        <v>82</v>
      </c>
      <c r="AW196" s="14" t="s">
        <v>35</v>
      </c>
      <c r="AX196" s="14" t="s">
        <v>74</v>
      </c>
      <c r="AY196" s="245" t="s">
        <v>131</v>
      </c>
    </row>
    <row r="197" s="13" customFormat="1">
      <c r="A197" s="13"/>
      <c r="B197" s="224"/>
      <c r="C197" s="225"/>
      <c r="D197" s="226" t="s">
        <v>142</v>
      </c>
      <c r="E197" s="227" t="s">
        <v>19</v>
      </c>
      <c r="F197" s="228" t="s">
        <v>728</v>
      </c>
      <c r="G197" s="225"/>
      <c r="H197" s="229">
        <v>94.5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142</v>
      </c>
      <c r="AU197" s="235" t="s">
        <v>84</v>
      </c>
      <c r="AV197" s="13" t="s">
        <v>84</v>
      </c>
      <c r="AW197" s="13" t="s">
        <v>35</v>
      </c>
      <c r="AX197" s="13" t="s">
        <v>82</v>
      </c>
      <c r="AY197" s="235" t="s">
        <v>131</v>
      </c>
    </row>
    <row r="198" s="2" customFormat="1" ht="24.15" customHeight="1">
      <c r="A198" s="40"/>
      <c r="B198" s="41"/>
      <c r="C198" s="206" t="s">
        <v>253</v>
      </c>
      <c r="D198" s="206" t="s">
        <v>133</v>
      </c>
      <c r="E198" s="207" t="s">
        <v>270</v>
      </c>
      <c r="F198" s="208" t="s">
        <v>271</v>
      </c>
      <c r="G198" s="209" t="s">
        <v>136</v>
      </c>
      <c r="H198" s="210">
        <v>141.75</v>
      </c>
      <c r="I198" s="211"/>
      <c r="J198" s="212">
        <f>ROUND(I198*H198,2)</f>
        <v>0</v>
      </c>
      <c r="K198" s="208" t="s">
        <v>137</v>
      </c>
      <c r="L198" s="46"/>
      <c r="M198" s="213" t="s">
        <v>19</v>
      </c>
      <c r="N198" s="214" t="s">
        <v>45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138</v>
      </c>
      <c r="AT198" s="217" t="s">
        <v>133</v>
      </c>
      <c r="AU198" s="217" t="s">
        <v>84</v>
      </c>
      <c r="AY198" s="19" t="s">
        <v>131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82</v>
      </c>
      <c r="BK198" s="218">
        <f>ROUND(I198*H198,2)</f>
        <v>0</v>
      </c>
      <c r="BL198" s="19" t="s">
        <v>138</v>
      </c>
      <c r="BM198" s="217" t="s">
        <v>731</v>
      </c>
    </row>
    <row r="199" s="2" customFormat="1">
      <c r="A199" s="40"/>
      <c r="B199" s="41"/>
      <c r="C199" s="42"/>
      <c r="D199" s="219" t="s">
        <v>140</v>
      </c>
      <c r="E199" s="42"/>
      <c r="F199" s="220" t="s">
        <v>273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140</v>
      </c>
      <c r="AU199" s="19" t="s">
        <v>84</v>
      </c>
    </row>
    <row r="200" s="14" customFormat="1">
      <c r="A200" s="14"/>
      <c r="B200" s="236"/>
      <c r="C200" s="237"/>
      <c r="D200" s="226" t="s">
        <v>142</v>
      </c>
      <c r="E200" s="238" t="s">
        <v>19</v>
      </c>
      <c r="F200" s="239" t="s">
        <v>732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142</v>
      </c>
      <c r="AU200" s="245" t="s">
        <v>84</v>
      </c>
      <c r="AV200" s="14" t="s">
        <v>82</v>
      </c>
      <c r="AW200" s="14" t="s">
        <v>35</v>
      </c>
      <c r="AX200" s="14" t="s">
        <v>74</v>
      </c>
      <c r="AY200" s="245" t="s">
        <v>131</v>
      </c>
    </row>
    <row r="201" s="13" customFormat="1">
      <c r="A201" s="13"/>
      <c r="B201" s="224"/>
      <c r="C201" s="225"/>
      <c r="D201" s="226" t="s">
        <v>142</v>
      </c>
      <c r="E201" s="227" t="s">
        <v>19</v>
      </c>
      <c r="F201" s="228" t="s">
        <v>623</v>
      </c>
      <c r="G201" s="225"/>
      <c r="H201" s="229">
        <v>141.75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142</v>
      </c>
      <c r="AU201" s="235" t="s">
        <v>84</v>
      </c>
      <c r="AV201" s="13" t="s">
        <v>84</v>
      </c>
      <c r="AW201" s="13" t="s">
        <v>35</v>
      </c>
      <c r="AX201" s="13" t="s">
        <v>82</v>
      </c>
      <c r="AY201" s="235" t="s">
        <v>131</v>
      </c>
    </row>
    <row r="202" s="2" customFormat="1" ht="49.05" customHeight="1">
      <c r="A202" s="40"/>
      <c r="B202" s="41"/>
      <c r="C202" s="206" t="s">
        <v>7</v>
      </c>
      <c r="D202" s="206" t="s">
        <v>133</v>
      </c>
      <c r="E202" s="207" t="s">
        <v>275</v>
      </c>
      <c r="F202" s="208" t="s">
        <v>276</v>
      </c>
      <c r="G202" s="209" t="s">
        <v>136</v>
      </c>
      <c r="H202" s="210">
        <v>141.75</v>
      </c>
      <c r="I202" s="211"/>
      <c r="J202" s="212">
        <f>ROUND(I202*H202,2)</f>
        <v>0</v>
      </c>
      <c r="K202" s="208" t="s">
        <v>137</v>
      </c>
      <c r="L202" s="46"/>
      <c r="M202" s="213" t="s">
        <v>19</v>
      </c>
      <c r="N202" s="214" t="s">
        <v>45</v>
      </c>
      <c r="O202" s="86"/>
      <c r="P202" s="215">
        <f>O202*H202</f>
        <v>0</v>
      </c>
      <c r="Q202" s="215">
        <v>0.10373</v>
      </c>
      <c r="R202" s="215">
        <f>Q202*H202</f>
        <v>14.703727500000001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138</v>
      </c>
      <c r="AT202" s="217" t="s">
        <v>133</v>
      </c>
      <c r="AU202" s="217" t="s">
        <v>84</v>
      </c>
      <c r="AY202" s="19" t="s">
        <v>131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138</v>
      </c>
      <c r="BM202" s="217" t="s">
        <v>733</v>
      </c>
    </row>
    <row r="203" s="2" customFormat="1">
      <c r="A203" s="40"/>
      <c r="B203" s="41"/>
      <c r="C203" s="42"/>
      <c r="D203" s="219" t="s">
        <v>140</v>
      </c>
      <c r="E203" s="42"/>
      <c r="F203" s="220" t="s">
        <v>278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84</v>
      </c>
    </row>
    <row r="204" s="14" customFormat="1">
      <c r="A204" s="14"/>
      <c r="B204" s="236"/>
      <c r="C204" s="237"/>
      <c r="D204" s="226" t="s">
        <v>142</v>
      </c>
      <c r="E204" s="238" t="s">
        <v>19</v>
      </c>
      <c r="F204" s="239" t="s">
        <v>732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142</v>
      </c>
      <c r="AU204" s="245" t="s">
        <v>84</v>
      </c>
      <c r="AV204" s="14" t="s">
        <v>82</v>
      </c>
      <c r="AW204" s="14" t="s">
        <v>35</v>
      </c>
      <c r="AX204" s="14" t="s">
        <v>74</v>
      </c>
      <c r="AY204" s="245" t="s">
        <v>131</v>
      </c>
    </row>
    <row r="205" s="13" customFormat="1">
      <c r="A205" s="13"/>
      <c r="B205" s="224"/>
      <c r="C205" s="225"/>
      <c r="D205" s="226" t="s">
        <v>142</v>
      </c>
      <c r="E205" s="227" t="s">
        <v>19</v>
      </c>
      <c r="F205" s="228" t="s">
        <v>623</v>
      </c>
      <c r="G205" s="225"/>
      <c r="H205" s="229">
        <v>141.75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142</v>
      </c>
      <c r="AU205" s="235" t="s">
        <v>84</v>
      </c>
      <c r="AV205" s="13" t="s">
        <v>84</v>
      </c>
      <c r="AW205" s="13" t="s">
        <v>35</v>
      </c>
      <c r="AX205" s="13" t="s">
        <v>82</v>
      </c>
      <c r="AY205" s="235" t="s">
        <v>131</v>
      </c>
    </row>
    <row r="206" s="12" customFormat="1" ht="22.8" customHeight="1">
      <c r="A206" s="12"/>
      <c r="B206" s="190"/>
      <c r="C206" s="191"/>
      <c r="D206" s="192" t="s">
        <v>73</v>
      </c>
      <c r="E206" s="204" t="s">
        <v>182</v>
      </c>
      <c r="F206" s="204" t="s">
        <v>734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SUM(P207:P250)</f>
        <v>0</v>
      </c>
      <c r="Q206" s="198"/>
      <c r="R206" s="199">
        <f>SUM(R207:R250)</f>
        <v>0.93801357499999993</v>
      </c>
      <c r="S206" s="198"/>
      <c r="T206" s="200">
        <f>SUM(T207:T250)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82</v>
      </c>
      <c r="AT206" s="202" t="s">
        <v>73</v>
      </c>
      <c r="AU206" s="202" t="s">
        <v>82</v>
      </c>
      <c r="AY206" s="201" t="s">
        <v>131</v>
      </c>
      <c r="BK206" s="203">
        <f>SUM(BK207:BK250)</f>
        <v>0</v>
      </c>
    </row>
    <row r="207" s="2" customFormat="1" ht="24.15" customHeight="1">
      <c r="A207" s="40"/>
      <c r="B207" s="41"/>
      <c r="C207" s="206" t="s">
        <v>264</v>
      </c>
      <c r="D207" s="206" t="s">
        <v>133</v>
      </c>
      <c r="E207" s="207" t="s">
        <v>735</v>
      </c>
      <c r="F207" s="208" t="s">
        <v>736</v>
      </c>
      <c r="G207" s="209" t="s">
        <v>178</v>
      </c>
      <c r="H207" s="210">
        <v>9</v>
      </c>
      <c r="I207" s="211"/>
      <c r="J207" s="212">
        <f>ROUND(I207*H207,2)</f>
        <v>0</v>
      </c>
      <c r="K207" s="208" t="s">
        <v>137</v>
      </c>
      <c r="L207" s="46"/>
      <c r="M207" s="213" t="s">
        <v>19</v>
      </c>
      <c r="N207" s="214" t="s">
        <v>45</v>
      </c>
      <c r="O207" s="86"/>
      <c r="P207" s="215">
        <f>O207*H207</f>
        <v>0</v>
      </c>
      <c r="Q207" s="215">
        <v>6.0000000000000002E-06</v>
      </c>
      <c r="R207" s="215">
        <f>Q207*H207</f>
        <v>5.3999999999999998E-05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138</v>
      </c>
      <c r="AT207" s="217" t="s">
        <v>133</v>
      </c>
      <c r="AU207" s="217" t="s">
        <v>84</v>
      </c>
      <c r="AY207" s="19" t="s">
        <v>131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82</v>
      </c>
      <c r="BK207" s="218">
        <f>ROUND(I207*H207,2)</f>
        <v>0</v>
      </c>
      <c r="BL207" s="19" t="s">
        <v>138</v>
      </c>
      <c r="BM207" s="217" t="s">
        <v>737</v>
      </c>
    </row>
    <row r="208" s="2" customFormat="1">
      <c r="A208" s="40"/>
      <c r="B208" s="41"/>
      <c r="C208" s="42"/>
      <c r="D208" s="219" t="s">
        <v>140</v>
      </c>
      <c r="E208" s="42"/>
      <c r="F208" s="220" t="s">
        <v>738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140</v>
      </c>
      <c r="AU208" s="19" t="s">
        <v>84</v>
      </c>
    </row>
    <row r="209" s="14" customFormat="1">
      <c r="A209" s="14"/>
      <c r="B209" s="236"/>
      <c r="C209" s="237"/>
      <c r="D209" s="226" t="s">
        <v>142</v>
      </c>
      <c r="E209" s="238" t="s">
        <v>19</v>
      </c>
      <c r="F209" s="239" t="s">
        <v>739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142</v>
      </c>
      <c r="AU209" s="245" t="s">
        <v>84</v>
      </c>
      <c r="AV209" s="14" t="s">
        <v>82</v>
      </c>
      <c r="AW209" s="14" t="s">
        <v>35</v>
      </c>
      <c r="AX209" s="14" t="s">
        <v>74</v>
      </c>
      <c r="AY209" s="245" t="s">
        <v>131</v>
      </c>
    </row>
    <row r="210" s="13" customFormat="1">
      <c r="A210" s="13"/>
      <c r="B210" s="224"/>
      <c r="C210" s="225"/>
      <c r="D210" s="226" t="s">
        <v>142</v>
      </c>
      <c r="E210" s="227" t="s">
        <v>19</v>
      </c>
      <c r="F210" s="228" t="s">
        <v>740</v>
      </c>
      <c r="G210" s="225"/>
      <c r="H210" s="229">
        <v>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142</v>
      </c>
      <c r="AU210" s="235" t="s">
        <v>84</v>
      </c>
      <c r="AV210" s="13" t="s">
        <v>84</v>
      </c>
      <c r="AW210" s="13" t="s">
        <v>35</v>
      </c>
      <c r="AX210" s="13" t="s">
        <v>82</v>
      </c>
      <c r="AY210" s="235" t="s">
        <v>131</v>
      </c>
    </row>
    <row r="211" s="2" customFormat="1" ht="24.15" customHeight="1">
      <c r="A211" s="40"/>
      <c r="B211" s="41"/>
      <c r="C211" s="257" t="s">
        <v>269</v>
      </c>
      <c r="D211" s="257" t="s">
        <v>189</v>
      </c>
      <c r="E211" s="258" t="s">
        <v>741</v>
      </c>
      <c r="F211" s="259" t="s">
        <v>742</v>
      </c>
      <c r="G211" s="260" t="s">
        <v>178</v>
      </c>
      <c r="H211" s="261">
        <v>9.1349999999999998</v>
      </c>
      <c r="I211" s="262"/>
      <c r="J211" s="263">
        <f>ROUND(I211*H211,2)</f>
        <v>0</v>
      </c>
      <c r="K211" s="259" t="s">
        <v>137</v>
      </c>
      <c r="L211" s="264"/>
      <c r="M211" s="265" t="s">
        <v>19</v>
      </c>
      <c r="N211" s="266" t="s">
        <v>45</v>
      </c>
      <c r="O211" s="86"/>
      <c r="P211" s="215">
        <f>O211*H211</f>
        <v>0</v>
      </c>
      <c r="Q211" s="215">
        <v>0.0018</v>
      </c>
      <c r="R211" s="215">
        <f>Q211*H211</f>
        <v>0.016442999999999999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182</v>
      </c>
      <c r="AT211" s="217" t="s">
        <v>189</v>
      </c>
      <c r="AU211" s="217" t="s">
        <v>84</v>
      </c>
      <c r="AY211" s="19" t="s">
        <v>131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82</v>
      </c>
      <c r="BK211" s="218">
        <f>ROUND(I211*H211,2)</f>
        <v>0</v>
      </c>
      <c r="BL211" s="19" t="s">
        <v>138</v>
      </c>
      <c r="BM211" s="217" t="s">
        <v>743</v>
      </c>
    </row>
    <row r="212" s="13" customFormat="1">
      <c r="A212" s="13"/>
      <c r="B212" s="224"/>
      <c r="C212" s="225"/>
      <c r="D212" s="226" t="s">
        <v>142</v>
      </c>
      <c r="E212" s="225"/>
      <c r="F212" s="228" t="s">
        <v>744</v>
      </c>
      <c r="G212" s="225"/>
      <c r="H212" s="229">
        <v>9.1349999999999998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142</v>
      </c>
      <c r="AU212" s="235" t="s">
        <v>84</v>
      </c>
      <c r="AV212" s="13" t="s">
        <v>84</v>
      </c>
      <c r="AW212" s="13" t="s">
        <v>4</v>
      </c>
      <c r="AX212" s="13" t="s">
        <v>82</v>
      </c>
      <c r="AY212" s="235" t="s">
        <v>131</v>
      </c>
    </row>
    <row r="213" s="2" customFormat="1" ht="24.15" customHeight="1">
      <c r="A213" s="40"/>
      <c r="B213" s="41"/>
      <c r="C213" s="206" t="s">
        <v>274</v>
      </c>
      <c r="D213" s="206" t="s">
        <v>133</v>
      </c>
      <c r="E213" s="207" t="s">
        <v>745</v>
      </c>
      <c r="F213" s="208" t="s">
        <v>746</v>
      </c>
      <c r="G213" s="209" t="s">
        <v>178</v>
      </c>
      <c r="H213" s="210">
        <v>77.5</v>
      </c>
      <c r="I213" s="211"/>
      <c r="J213" s="212">
        <f>ROUND(I213*H213,2)</f>
        <v>0</v>
      </c>
      <c r="K213" s="208" t="s">
        <v>137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1.2E-05</v>
      </c>
      <c r="R213" s="215">
        <f>Q213*H213</f>
        <v>0.00093000000000000005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138</v>
      </c>
      <c r="AT213" s="217" t="s">
        <v>133</v>
      </c>
      <c r="AU213" s="217" t="s">
        <v>84</v>
      </c>
      <c r="AY213" s="19" t="s">
        <v>131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138</v>
      </c>
      <c r="BM213" s="217" t="s">
        <v>747</v>
      </c>
    </row>
    <row r="214" s="2" customFormat="1">
      <c r="A214" s="40"/>
      <c r="B214" s="41"/>
      <c r="C214" s="42"/>
      <c r="D214" s="219" t="s">
        <v>140</v>
      </c>
      <c r="E214" s="42"/>
      <c r="F214" s="220" t="s">
        <v>748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140</v>
      </c>
      <c r="AU214" s="19" t="s">
        <v>84</v>
      </c>
    </row>
    <row r="215" s="14" customFormat="1">
      <c r="A215" s="14"/>
      <c r="B215" s="236"/>
      <c r="C215" s="237"/>
      <c r="D215" s="226" t="s">
        <v>142</v>
      </c>
      <c r="E215" s="238" t="s">
        <v>19</v>
      </c>
      <c r="F215" s="239" t="s">
        <v>749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142</v>
      </c>
      <c r="AU215" s="245" t="s">
        <v>84</v>
      </c>
      <c r="AV215" s="14" t="s">
        <v>82</v>
      </c>
      <c r="AW215" s="14" t="s">
        <v>35</v>
      </c>
      <c r="AX215" s="14" t="s">
        <v>74</v>
      </c>
      <c r="AY215" s="245" t="s">
        <v>131</v>
      </c>
    </row>
    <row r="216" s="13" customFormat="1">
      <c r="A216" s="13"/>
      <c r="B216" s="224"/>
      <c r="C216" s="225"/>
      <c r="D216" s="226" t="s">
        <v>142</v>
      </c>
      <c r="E216" s="227" t="s">
        <v>19</v>
      </c>
      <c r="F216" s="228" t="s">
        <v>750</v>
      </c>
      <c r="G216" s="225"/>
      <c r="H216" s="229">
        <v>28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142</v>
      </c>
      <c r="AU216" s="235" t="s">
        <v>84</v>
      </c>
      <c r="AV216" s="13" t="s">
        <v>84</v>
      </c>
      <c r="AW216" s="13" t="s">
        <v>35</v>
      </c>
      <c r="AX216" s="13" t="s">
        <v>74</v>
      </c>
      <c r="AY216" s="235" t="s">
        <v>131</v>
      </c>
    </row>
    <row r="217" s="14" customFormat="1">
      <c r="A217" s="14"/>
      <c r="B217" s="236"/>
      <c r="C217" s="237"/>
      <c r="D217" s="226" t="s">
        <v>142</v>
      </c>
      <c r="E217" s="238" t="s">
        <v>19</v>
      </c>
      <c r="F217" s="239" t="s">
        <v>751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142</v>
      </c>
      <c r="AU217" s="245" t="s">
        <v>84</v>
      </c>
      <c r="AV217" s="14" t="s">
        <v>82</v>
      </c>
      <c r="AW217" s="14" t="s">
        <v>35</v>
      </c>
      <c r="AX217" s="14" t="s">
        <v>74</v>
      </c>
      <c r="AY217" s="245" t="s">
        <v>131</v>
      </c>
    </row>
    <row r="218" s="13" customFormat="1">
      <c r="A218" s="13"/>
      <c r="B218" s="224"/>
      <c r="C218" s="225"/>
      <c r="D218" s="226" t="s">
        <v>142</v>
      </c>
      <c r="E218" s="227" t="s">
        <v>19</v>
      </c>
      <c r="F218" s="228" t="s">
        <v>752</v>
      </c>
      <c r="G218" s="225"/>
      <c r="H218" s="229">
        <v>49.5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142</v>
      </c>
      <c r="AU218" s="235" t="s">
        <v>84</v>
      </c>
      <c r="AV218" s="13" t="s">
        <v>84</v>
      </c>
      <c r="AW218" s="13" t="s">
        <v>35</v>
      </c>
      <c r="AX218" s="13" t="s">
        <v>74</v>
      </c>
      <c r="AY218" s="235" t="s">
        <v>131</v>
      </c>
    </row>
    <row r="219" s="15" customFormat="1">
      <c r="A219" s="15"/>
      <c r="B219" s="246"/>
      <c r="C219" s="247"/>
      <c r="D219" s="226" t="s">
        <v>142</v>
      </c>
      <c r="E219" s="248" t="s">
        <v>19</v>
      </c>
      <c r="F219" s="249" t="s">
        <v>153</v>
      </c>
      <c r="G219" s="247"/>
      <c r="H219" s="250">
        <v>77.5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142</v>
      </c>
      <c r="AU219" s="256" t="s">
        <v>84</v>
      </c>
      <c r="AV219" s="15" t="s">
        <v>138</v>
      </c>
      <c r="AW219" s="15" t="s">
        <v>35</v>
      </c>
      <c r="AX219" s="15" t="s">
        <v>82</v>
      </c>
      <c r="AY219" s="256" t="s">
        <v>131</v>
      </c>
    </row>
    <row r="220" s="2" customFormat="1" ht="24.15" customHeight="1">
      <c r="A220" s="40"/>
      <c r="B220" s="41"/>
      <c r="C220" s="257" t="s">
        <v>280</v>
      </c>
      <c r="D220" s="257" t="s">
        <v>189</v>
      </c>
      <c r="E220" s="258" t="s">
        <v>753</v>
      </c>
      <c r="F220" s="259" t="s">
        <v>754</v>
      </c>
      <c r="G220" s="260" t="s">
        <v>178</v>
      </c>
      <c r="H220" s="261">
        <v>79.825000000000003</v>
      </c>
      <c r="I220" s="262"/>
      <c r="J220" s="263">
        <f>ROUND(I220*H220,2)</f>
        <v>0</v>
      </c>
      <c r="K220" s="259" t="s">
        <v>137</v>
      </c>
      <c r="L220" s="264"/>
      <c r="M220" s="265" t="s">
        <v>19</v>
      </c>
      <c r="N220" s="266" t="s">
        <v>45</v>
      </c>
      <c r="O220" s="86"/>
      <c r="P220" s="215">
        <f>O220*H220</f>
        <v>0</v>
      </c>
      <c r="Q220" s="215">
        <v>0.0043099999999999996</v>
      </c>
      <c r="R220" s="215">
        <f>Q220*H220</f>
        <v>0.34404574999999998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182</v>
      </c>
      <c r="AT220" s="217" t="s">
        <v>189</v>
      </c>
      <c r="AU220" s="217" t="s">
        <v>84</v>
      </c>
      <c r="AY220" s="19" t="s">
        <v>131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82</v>
      </c>
      <c r="BK220" s="218">
        <f>ROUND(I220*H220,2)</f>
        <v>0</v>
      </c>
      <c r="BL220" s="19" t="s">
        <v>138</v>
      </c>
      <c r="BM220" s="217" t="s">
        <v>755</v>
      </c>
    </row>
    <row r="221" s="13" customFormat="1">
      <c r="A221" s="13"/>
      <c r="B221" s="224"/>
      <c r="C221" s="225"/>
      <c r="D221" s="226" t="s">
        <v>142</v>
      </c>
      <c r="E221" s="225"/>
      <c r="F221" s="228" t="s">
        <v>756</v>
      </c>
      <c r="G221" s="225"/>
      <c r="H221" s="229">
        <v>79.825000000000003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142</v>
      </c>
      <c r="AU221" s="235" t="s">
        <v>84</v>
      </c>
      <c r="AV221" s="13" t="s">
        <v>84</v>
      </c>
      <c r="AW221" s="13" t="s">
        <v>4</v>
      </c>
      <c r="AX221" s="13" t="s">
        <v>82</v>
      </c>
      <c r="AY221" s="235" t="s">
        <v>131</v>
      </c>
    </row>
    <row r="222" s="2" customFormat="1" ht="24.15" customHeight="1">
      <c r="A222" s="40"/>
      <c r="B222" s="41"/>
      <c r="C222" s="206" t="s">
        <v>286</v>
      </c>
      <c r="D222" s="206" t="s">
        <v>133</v>
      </c>
      <c r="E222" s="207" t="s">
        <v>757</v>
      </c>
      <c r="F222" s="208" t="s">
        <v>758</v>
      </c>
      <c r="G222" s="209" t="s">
        <v>178</v>
      </c>
      <c r="H222" s="210">
        <v>23</v>
      </c>
      <c r="I222" s="211"/>
      <c r="J222" s="212">
        <f>ROUND(I222*H222,2)</f>
        <v>0</v>
      </c>
      <c r="K222" s="208" t="s">
        <v>137</v>
      </c>
      <c r="L222" s="46"/>
      <c r="M222" s="213" t="s">
        <v>19</v>
      </c>
      <c r="N222" s="214" t="s">
        <v>45</v>
      </c>
      <c r="O222" s="86"/>
      <c r="P222" s="215">
        <f>O222*H222</f>
        <v>0</v>
      </c>
      <c r="Q222" s="215">
        <v>1.4E-05</v>
      </c>
      <c r="R222" s="215">
        <f>Q222*H222</f>
        <v>0.00032200000000000002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138</v>
      </c>
      <c r="AT222" s="217" t="s">
        <v>133</v>
      </c>
      <c r="AU222" s="217" t="s">
        <v>84</v>
      </c>
      <c r="AY222" s="19" t="s">
        <v>131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82</v>
      </c>
      <c r="BK222" s="218">
        <f>ROUND(I222*H222,2)</f>
        <v>0</v>
      </c>
      <c r="BL222" s="19" t="s">
        <v>138</v>
      </c>
      <c r="BM222" s="217" t="s">
        <v>759</v>
      </c>
    </row>
    <row r="223" s="2" customFormat="1">
      <c r="A223" s="40"/>
      <c r="B223" s="41"/>
      <c r="C223" s="42"/>
      <c r="D223" s="219" t="s">
        <v>140</v>
      </c>
      <c r="E223" s="42"/>
      <c r="F223" s="220" t="s">
        <v>760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84</v>
      </c>
    </row>
    <row r="224" s="14" customFormat="1">
      <c r="A224" s="14"/>
      <c r="B224" s="236"/>
      <c r="C224" s="237"/>
      <c r="D224" s="226" t="s">
        <v>142</v>
      </c>
      <c r="E224" s="238" t="s">
        <v>19</v>
      </c>
      <c r="F224" s="239" t="s">
        <v>761</v>
      </c>
      <c r="G224" s="237"/>
      <c r="H224" s="238" t="s">
        <v>19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142</v>
      </c>
      <c r="AU224" s="245" t="s">
        <v>84</v>
      </c>
      <c r="AV224" s="14" t="s">
        <v>82</v>
      </c>
      <c r="AW224" s="14" t="s">
        <v>35</v>
      </c>
      <c r="AX224" s="14" t="s">
        <v>74</v>
      </c>
      <c r="AY224" s="245" t="s">
        <v>131</v>
      </c>
    </row>
    <row r="225" s="13" customFormat="1">
      <c r="A225" s="13"/>
      <c r="B225" s="224"/>
      <c r="C225" s="225"/>
      <c r="D225" s="226" t="s">
        <v>142</v>
      </c>
      <c r="E225" s="227" t="s">
        <v>19</v>
      </c>
      <c r="F225" s="228" t="s">
        <v>762</v>
      </c>
      <c r="G225" s="225"/>
      <c r="H225" s="229">
        <v>23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142</v>
      </c>
      <c r="AU225" s="235" t="s">
        <v>84</v>
      </c>
      <c r="AV225" s="13" t="s">
        <v>84</v>
      </c>
      <c r="AW225" s="13" t="s">
        <v>35</v>
      </c>
      <c r="AX225" s="13" t="s">
        <v>82</v>
      </c>
      <c r="AY225" s="235" t="s">
        <v>131</v>
      </c>
    </row>
    <row r="226" s="2" customFormat="1" ht="24.15" customHeight="1">
      <c r="A226" s="40"/>
      <c r="B226" s="41"/>
      <c r="C226" s="257" t="s">
        <v>292</v>
      </c>
      <c r="D226" s="257" t="s">
        <v>189</v>
      </c>
      <c r="E226" s="258" t="s">
        <v>763</v>
      </c>
      <c r="F226" s="259" t="s">
        <v>764</v>
      </c>
      <c r="G226" s="260" t="s">
        <v>178</v>
      </c>
      <c r="H226" s="261">
        <v>23.690000000000001</v>
      </c>
      <c r="I226" s="262"/>
      <c r="J226" s="263">
        <f>ROUND(I226*H226,2)</f>
        <v>0</v>
      </c>
      <c r="K226" s="259" t="s">
        <v>137</v>
      </c>
      <c r="L226" s="264"/>
      <c r="M226" s="265" t="s">
        <v>19</v>
      </c>
      <c r="N226" s="266" t="s">
        <v>45</v>
      </c>
      <c r="O226" s="86"/>
      <c r="P226" s="215">
        <f>O226*H226</f>
        <v>0</v>
      </c>
      <c r="Q226" s="215">
        <v>0.0067299999999999999</v>
      </c>
      <c r="R226" s="215">
        <f>Q226*H226</f>
        <v>0.15943370000000001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182</v>
      </c>
      <c r="AT226" s="217" t="s">
        <v>189</v>
      </c>
      <c r="AU226" s="217" t="s">
        <v>84</v>
      </c>
      <c r="AY226" s="19" t="s">
        <v>131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82</v>
      </c>
      <c r="BK226" s="218">
        <f>ROUND(I226*H226,2)</f>
        <v>0</v>
      </c>
      <c r="BL226" s="19" t="s">
        <v>138</v>
      </c>
      <c r="BM226" s="217" t="s">
        <v>765</v>
      </c>
    </row>
    <row r="227" s="13" customFormat="1">
      <c r="A227" s="13"/>
      <c r="B227" s="224"/>
      <c r="C227" s="225"/>
      <c r="D227" s="226" t="s">
        <v>142</v>
      </c>
      <c r="E227" s="225"/>
      <c r="F227" s="228" t="s">
        <v>766</v>
      </c>
      <c r="G227" s="225"/>
      <c r="H227" s="229">
        <v>23.690000000000001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142</v>
      </c>
      <c r="AU227" s="235" t="s">
        <v>84</v>
      </c>
      <c r="AV227" s="13" t="s">
        <v>84</v>
      </c>
      <c r="AW227" s="13" t="s">
        <v>4</v>
      </c>
      <c r="AX227" s="13" t="s">
        <v>82</v>
      </c>
      <c r="AY227" s="235" t="s">
        <v>131</v>
      </c>
    </row>
    <row r="228" s="2" customFormat="1" ht="37.8" customHeight="1">
      <c r="A228" s="40"/>
      <c r="B228" s="41"/>
      <c r="C228" s="206" t="s">
        <v>296</v>
      </c>
      <c r="D228" s="206" t="s">
        <v>133</v>
      </c>
      <c r="E228" s="207" t="s">
        <v>767</v>
      </c>
      <c r="F228" s="208" t="s">
        <v>768</v>
      </c>
      <c r="G228" s="209" t="s">
        <v>220</v>
      </c>
      <c r="H228" s="210">
        <v>6</v>
      </c>
      <c r="I228" s="211"/>
      <c r="J228" s="212">
        <f>ROUND(I228*H228,2)</f>
        <v>0</v>
      </c>
      <c r="K228" s="208" t="s">
        <v>137</v>
      </c>
      <c r="L228" s="46"/>
      <c r="M228" s="213" t="s">
        <v>19</v>
      </c>
      <c r="N228" s="214" t="s">
        <v>45</v>
      </c>
      <c r="O228" s="86"/>
      <c r="P228" s="215">
        <f>O228*H228</f>
        <v>0</v>
      </c>
      <c r="Q228" s="215">
        <v>1.2500000000000001E-06</v>
      </c>
      <c r="R228" s="215">
        <f>Q228*H228</f>
        <v>7.500000000000001E-06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138</v>
      </c>
      <c r="AT228" s="217" t="s">
        <v>133</v>
      </c>
      <c r="AU228" s="217" t="s">
        <v>84</v>
      </c>
      <c r="AY228" s="19" t="s">
        <v>131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138</v>
      </c>
      <c r="BM228" s="217" t="s">
        <v>769</v>
      </c>
    </row>
    <row r="229" s="2" customFormat="1">
      <c r="A229" s="40"/>
      <c r="B229" s="41"/>
      <c r="C229" s="42"/>
      <c r="D229" s="219" t="s">
        <v>140</v>
      </c>
      <c r="E229" s="42"/>
      <c r="F229" s="220" t="s">
        <v>770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84</v>
      </c>
    </row>
    <row r="230" s="14" customFormat="1">
      <c r="A230" s="14"/>
      <c r="B230" s="236"/>
      <c r="C230" s="237"/>
      <c r="D230" s="226" t="s">
        <v>142</v>
      </c>
      <c r="E230" s="238" t="s">
        <v>19</v>
      </c>
      <c r="F230" s="239" t="s">
        <v>771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142</v>
      </c>
      <c r="AU230" s="245" t="s">
        <v>84</v>
      </c>
      <c r="AV230" s="14" t="s">
        <v>82</v>
      </c>
      <c r="AW230" s="14" t="s">
        <v>35</v>
      </c>
      <c r="AX230" s="14" t="s">
        <v>74</v>
      </c>
      <c r="AY230" s="245" t="s">
        <v>131</v>
      </c>
    </row>
    <row r="231" s="13" customFormat="1">
      <c r="A231" s="13"/>
      <c r="B231" s="224"/>
      <c r="C231" s="225"/>
      <c r="D231" s="226" t="s">
        <v>142</v>
      </c>
      <c r="E231" s="227" t="s">
        <v>19</v>
      </c>
      <c r="F231" s="228" t="s">
        <v>169</v>
      </c>
      <c r="G231" s="225"/>
      <c r="H231" s="229">
        <v>6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142</v>
      </c>
      <c r="AU231" s="235" t="s">
        <v>84</v>
      </c>
      <c r="AV231" s="13" t="s">
        <v>84</v>
      </c>
      <c r="AW231" s="13" t="s">
        <v>35</v>
      </c>
      <c r="AX231" s="13" t="s">
        <v>82</v>
      </c>
      <c r="AY231" s="235" t="s">
        <v>131</v>
      </c>
    </row>
    <row r="232" s="2" customFormat="1" ht="16.5" customHeight="1">
      <c r="A232" s="40"/>
      <c r="B232" s="41"/>
      <c r="C232" s="257" t="s">
        <v>302</v>
      </c>
      <c r="D232" s="257" t="s">
        <v>189</v>
      </c>
      <c r="E232" s="258" t="s">
        <v>772</v>
      </c>
      <c r="F232" s="259" t="s">
        <v>773</v>
      </c>
      <c r="G232" s="260" t="s">
        <v>220</v>
      </c>
      <c r="H232" s="261">
        <v>6</v>
      </c>
      <c r="I232" s="262"/>
      <c r="J232" s="263">
        <f>ROUND(I232*H232,2)</f>
        <v>0</v>
      </c>
      <c r="K232" s="259" t="s">
        <v>137</v>
      </c>
      <c r="L232" s="264"/>
      <c r="M232" s="265" t="s">
        <v>19</v>
      </c>
      <c r="N232" s="266" t="s">
        <v>45</v>
      </c>
      <c r="O232" s="86"/>
      <c r="P232" s="215">
        <f>O232*H232</f>
        <v>0</v>
      </c>
      <c r="Q232" s="215">
        <v>0.00064999999999999997</v>
      </c>
      <c r="R232" s="215">
        <f>Q232*H232</f>
        <v>0.0038999999999999998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182</v>
      </c>
      <c r="AT232" s="217" t="s">
        <v>189</v>
      </c>
      <c r="AU232" s="217" t="s">
        <v>84</v>
      </c>
      <c r="AY232" s="19" t="s">
        <v>131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82</v>
      </c>
      <c r="BK232" s="218">
        <f>ROUND(I232*H232,2)</f>
        <v>0</v>
      </c>
      <c r="BL232" s="19" t="s">
        <v>138</v>
      </c>
      <c r="BM232" s="217" t="s">
        <v>774</v>
      </c>
    </row>
    <row r="233" s="2" customFormat="1" ht="21.75" customHeight="1">
      <c r="A233" s="40"/>
      <c r="B233" s="41"/>
      <c r="C233" s="257" t="s">
        <v>307</v>
      </c>
      <c r="D233" s="257" t="s">
        <v>189</v>
      </c>
      <c r="E233" s="258" t="s">
        <v>775</v>
      </c>
      <c r="F233" s="259" t="s">
        <v>776</v>
      </c>
      <c r="G233" s="260" t="s">
        <v>220</v>
      </c>
      <c r="H233" s="261">
        <v>6</v>
      </c>
      <c r="I233" s="262"/>
      <c r="J233" s="263">
        <f>ROUND(I233*H233,2)</f>
        <v>0</v>
      </c>
      <c r="K233" s="259" t="s">
        <v>137</v>
      </c>
      <c r="L233" s="264"/>
      <c r="M233" s="265" t="s">
        <v>19</v>
      </c>
      <c r="N233" s="266" t="s">
        <v>45</v>
      </c>
      <c r="O233" s="86"/>
      <c r="P233" s="215">
        <f>O233*H233</f>
        <v>0</v>
      </c>
      <c r="Q233" s="215">
        <v>0.0018</v>
      </c>
      <c r="R233" s="215">
        <f>Q233*H233</f>
        <v>0.010800000000000001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182</v>
      </c>
      <c r="AT233" s="217" t="s">
        <v>189</v>
      </c>
      <c r="AU233" s="217" t="s">
        <v>84</v>
      </c>
      <c r="AY233" s="19" t="s">
        <v>131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82</v>
      </c>
      <c r="BK233" s="218">
        <f>ROUND(I233*H233,2)</f>
        <v>0</v>
      </c>
      <c r="BL233" s="19" t="s">
        <v>138</v>
      </c>
      <c r="BM233" s="217" t="s">
        <v>777</v>
      </c>
    </row>
    <row r="234" s="2" customFormat="1" ht="37.8" customHeight="1">
      <c r="A234" s="40"/>
      <c r="B234" s="41"/>
      <c r="C234" s="206" t="s">
        <v>313</v>
      </c>
      <c r="D234" s="206" t="s">
        <v>133</v>
      </c>
      <c r="E234" s="207" t="s">
        <v>778</v>
      </c>
      <c r="F234" s="208" t="s">
        <v>779</v>
      </c>
      <c r="G234" s="209" t="s">
        <v>220</v>
      </c>
      <c r="H234" s="210">
        <v>3</v>
      </c>
      <c r="I234" s="211"/>
      <c r="J234" s="212">
        <f>ROUND(I234*H234,2)</f>
        <v>0</v>
      </c>
      <c r="K234" s="208" t="s">
        <v>137</v>
      </c>
      <c r="L234" s="46"/>
      <c r="M234" s="213" t="s">
        <v>19</v>
      </c>
      <c r="N234" s="214" t="s">
        <v>45</v>
      </c>
      <c r="O234" s="86"/>
      <c r="P234" s="215">
        <f>O234*H234</f>
        <v>0</v>
      </c>
      <c r="Q234" s="215">
        <v>0.040000750000000002</v>
      </c>
      <c r="R234" s="215">
        <f>Q234*H234</f>
        <v>0.12000225000000001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138</v>
      </c>
      <c r="AT234" s="217" t="s">
        <v>133</v>
      </c>
      <c r="AU234" s="217" t="s">
        <v>84</v>
      </c>
      <c r="AY234" s="19" t="s">
        <v>131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82</v>
      </c>
      <c r="BK234" s="218">
        <f>ROUND(I234*H234,2)</f>
        <v>0</v>
      </c>
      <c r="BL234" s="19" t="s">
        <v>138</v>
      </c>
      <c r="BM234" s="217" t="s">
        <v>780</v>
      </c>
    </row>
    <row r="235" s="2" customFormat="1">
      <c r="A235" s="40"/>
      <c r="B235" s="41"/>
      <c r="C235" s="42"/>
      <c r="D235" s="219" t="s">
        <v>140</v>
      </c>
      <c r="E235" s="42"/>
      <c r="F235" s="220" t="s">
        <v>781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140</v>
      </c>
      <c r="AU235" s="19" t="s">
        <v>84</v>
      </c>
    </row>
    <row r="236" s="2" customFormat="1" ht="37.8" customHeight="1">
      <c r="A236" s="40"/>
      <c r="B236" s="41"/>
      <c r="C236" s="206" t="s">
        <v>318</v>
      </c>
      <c r="D236" s="206" t="s">
        <v>133</v>
      </c>
      <c r="E236" s="207" t="s">
        <v>782</v>
      </c>
      <c r="F236" s="208" t="s">
        <v>783</v>
      </c>
      <c r="G236" s="209" t="s">
        <v>220</v>
      </c>
      <c r="H236" s="210">
        <v>3</v>
      </c>
      <c r="I236" s="211"/>
      <c r="J236" s="212">
        <f>ROUND(I236*H236,2)</f>
        <v>0</v>
      </c>
      <c r="K236" s="208" t="s">
        <v>137</v>
      </c>
      <c r="L236" s="46"/>
      <c r="M236" s="213" t="s">
        <v>19</v>
      </c>
      <c r="N236" s="214" t="s">
        <v>45</v>
      </c>
      <c r="O236" s="86"/>
      <c r="P236" s="215">
        <f>O236*H236</f>
        <v>0</v>
      </c>
      <c r="Q236" s="215">
        <v>0.0061988750000000004</v>
      </c>
      <c r="R236" s="215">
        <f>Q236*H236</f>
        <v>0.018596625000000002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138</v>
      </c>
      <c r="AT236" s="217" t="s">
        <v>133</v>
      </c>
      <c r="AU236" s="217" t="s">
        <v>84</v>
      </c>
      <c r="AY236" s="19" t="s">
        <v>131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82</v>
      </c>
      <c r="BK236" s="218">
        <f>ROUND(I236*H236,2)</f>
        <v>0</v>
      </c>
      <c r="BL236" s="19" t="s">
        <v>138</v>
      </c>
      <c r="BM236" s="217" t="s">
        <v>784</v>
      </c>
    </row>
    <row r="237" s="2" customFormat="1">
      <c r="A237" s="40"/>
      <c r="B237" s="41"/>
      <c r="C237" s="42"/>
      <c r="D237" s="219" t="s">
        <v>140</v>
      </c>
      <c r="E237" s="42"/>
      <c r="F237" s="220" t="s">
        <v>785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140</v>
      </c>
      <c r="AU237" s="19" t="s">
        <v>84</v>
      </c>
    </row>
    <row r="238" s="2" customFormat="1" ht="37.8" customHeight="1">
      <c r="A238" s="40"/>
      <c r="B238" s="41"/>
      <c r="C238" s="206" t="s">
        <v>326</v>
      </c>
      <c r="D238" s="206" t="s">
        <v>133</v>
      </c>
      <c r="E238" s="207" t="s">
        <v>786</v>
      </c>
      <c r="F238" s="208" t="s">
        <v>787</v>
      </c>
      <c r="G238" s="209" t="s">
        <v>220</v>
      </c>
      <c r="H238" s="210">
        <v>3</v>
      </c>
      <c r="I238" s="211"/>
      <c r="J238" s="212">
        <f>ROUND(I238*H238,2)</f>
        <v>0</v>
      </c>
      <c r="K238" s="208" t="s">
        <v>137</v>
      </c>
      <c r="L238" s="46"/>
      <c r="M238" s="213" t="s">
        <v>19</v>
      </c>
      <c r="N238" s="214" t="s">
        <v>45</v>
      </c>
      <c r="O238" s="86"/>
      <c r="P238" s="215">
        <f>O238*H238</f>
        <v>0</v>
      </c>
      <c r="Q238" s="215">
        <v>0.035349999999999999</v>
      </c>
      <c r="R238" s="215">
        <f>Q238*H238</f>
        <v>0.10605000000000001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138</v>
      </c>
      <c r="AT238" s="217" t="s">
        <v>133</v>
      </c>
      <c r="AU238" s="217" t="s">
        <v>84</v>
      </c>
      <c r="AY238" s="19" t="s">
        <v>131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82</v>
      </c>
      <c r="BK238" s="218">
        <f>ROUND(I238*H238,2)</f>
        <v>0</v>
      </c>
      <c r="BL238" s="19" t="s">
        <v>138</v>
      </c>
      <c r="BM238" s="217" t="s">
        <v>788</v>
      </c>
    </row>
    <row r="239" s="2" customFormat="1">
      <c r="A239" s="40"/>
      <c r="B239" s="41"/>
      <c r="C239" s="42"/>
      <c r="D239" s="219" t="s">
        <v>140</v>
      </c>
      <c r="E239" s="42"/>
      <c r="F239" s="220" t="s">
        <v>789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140</v>
      </c>
      <c r="AU239" s="19" t="s">
        <v>84</v>
      </c>
    </row>
    <row r="240" s="2" customFormat="1" ht="44.25" customHeight="1">
      <c r="A240" s="40"/>
      <c r="B240" s="41"/>
      <c r="C240" s="206" t="s">
        <v>335</v>
      </c>
      <c r="D240" s="206" t="s">
        <v>133</v>
      </c>
      <c r="E240" s="207" t="s">
        <v>790</v>
      </c>
      <c r="F240" s="208" t="s">
        <v>791</v>
      </c>
      <c r="G240" s="209" t="s">
        <v>220</v>
      </c>
      <c r="H240" s="210">
        <v>1</v>
      </c>
      <c r="I240" s="211"/>
      <c r="J240" s="212">
        <f>ROUND(I240*H240,2)</f>
        <v>0</v>
      </c>
      <c r="K240" s="208" t="s">
        <v>137</v>
      </c>
      <c r="L240" s="46"/>
      <c r="M240" s="213" t="s">
        <v>19</v>
      </c>
      <c r="N240" s="214" t="s">
        <v>45</v>
      </c>
      <c r="O240" s="86"/>
      <c r="P240" s="215">
        <f>O240*H240</f>
        <v>0</v>
      </c>
      <c r="Q240" s="215">
        <v>0.084145200000000003</v>
      </c>
      <c r="R240" s="215">
        <f>Q240*H240</f>
        <v>0.084145200000000003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138</v>
      </c>
      <c r="AT240" s="217" t="s">
        <v>133</v>
      </c>
      <c r="AU240" s="217" t="s">
        <v>84</v>
      </c>
      <c r="AY240" s="19" t="s">
        <v>131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82</v>
      </c>
      <c r="BK240" s="218">
        <f>ROUND(I240*H240,2)</f>
        <v>0</v>
      </c>
      <c r="BL240" s="19" t="s">
        <v>138</v>
      </c>
      <c r="BM240" s="217" t="s">
        <v>792</v>
      </c>
    </row>
    <row r="241" s="2" customFormat="1">
      <c r="A241" s="40"/>
      <c r="B241" s="41"/>
      <c r="C241" s="42"/>
      <c r="D241" s="219" t="s">
        <v>140</v>
      </c>
      <c r="E241" s="42"/>
      <c r="F241" s="220" t="s">
        <v>793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140</v>
      </c>
      <c r="AU241" s="19" t="s">
        <v>84</v>
      </c>
    </row>
    <row r="242" s="2" customFormat="1" ht="37.8" customHeight="1">
      <c r="A242" s="40"/>
      <c r="B242" s="41"/>
      <c r="C242" s="206" t="s">
        <v>340</v>
      </c>
      <c r="D242" s="206" t="s">
        <v>133</v>
      </c>
      <c r="E242" s="207" t="s">
        <v>794</v>
      </c>
      <c r="F242" s="208" t="s">
        <v>795</v>
      </c>
      <c r="G242" s="209" t="s">
        <v>220</v>
      </c>
      <c r="H242" s="210">
        <v>1</v>
      </c>
      <c r="I242" s="211"/>
      <c r="J242" s="212">
        <f>ROUND(I242*H242,2)</f>
        <v>0</v>
      </c>
      <c r="K242" s="208" t="s">
        <v>137</v>
      </c>
      <c r="L242" s="46"/>
      <c r="M242" s="213" t="s">
        <v>19</v>
      </c>
      <c r="N242" s="214" t="s">
        <v>45</v>
      </c>
      <c r="O242" s="86"/>
      <c r="P242" s="215">
        <f>O242*H242</f>
        <v>0</v>
      </c>
      <c r="Q242" s="215">
        <v>0.0113568</v>
      </c>
      <c r="R242" s="215">
        <f>Q242*H242</f>
        <v>0.0113568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138</v>
      </c>
      <c r="AT242" s="217" t="s">
        <v>133</v>
      </c>
      <c r="AU242" s="217" t="s">
        <v>84</v>
      </c>
      <c r="AY242" s="19" t="s">
        <v>131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138</v>
      </c>
      <c r="BM242" s="217" t="s">
        <v>796</v>
      </c>
    </row>
    <row r="243" s="2" customFormat="1">
      <c r="A243" s="40"/>
      <c r="B243" s="41"/>
      <c r="C243" s="42"/>
      <c r="D243" s="219" t="s">
        <v>140</v>
      </c>
      <c r="E243" s="42"/>
      <c r="F243" s="220" t="s">
        <v>797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140</v>
      </c>
      <c r="AU243" s="19" t="s">
        <v>84</v>
      </c>
    </row>
    <row r="244" s="2" customFormat="1" ht="37.8" customHeight="1">
      <c r="A244" s="40"/>
      <c r="B244" s="41"/>
      <c r="C244" s="206" t="s">
        <v>347</v>
      </c>
      <c r="D244" s="206" t="s">
        <v>133</v>
      </c>
      <c r="E244" s="207" t="s">
        <v>798</v>
      </c>
      <c r="F244" s="208" t="s">
        <v>799</v>
      </c>
      <c r="G244" s="209" t="s">
        <v>220</v>
      </c>
      <c r="H244" s="210">
        <v>1</v>
      </c>
      <c r="I244" s="211"/>
      <c r="J244" s="212">
        <f>ROUND(I244*H244,2)</f>
        <v>0</v>
      </c>
      <c r="K244" s="208" t="s">
        <v>137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0.054539999999999998</v>
      </c>
      <c r="R244" s="215">
        <f>Q244*H244</f>
        <v>0.054539999999999998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138</v>
      </c>
      <c r="AT244" s="217" t="s">
        <v>133</v>
      </c>
      <c r="AU244" s="217" t="s">
        <v>84</v>
      </c>
      <c r="AY244" s="19" t="s">
        <v>131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138</v>
      </c>
      <c r="BM244" s="217" t="s">
        <v>800</v>
      </c>
    </row>
    <row r="245" s="2" customFormat="1">
      <c r="A245" s="40"/>
      <c r="B245" s="41"/>
      <c r="C245" s="42"/>
      <c r="D245" s="219" t="s">
        <v>140</v>
      </c>
      <c r="E245" s="42"/>
      <c r="F245" s="220" t="s">
        <v>801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140</v>
      </c>
      <c r="AU245" s="19" t="s">
        <v>84</v>
      </c>
    </row>
    <row r="246" s="2" customFormat="1" ht="24.15" customHeight="1">
      <c r="A246" s="40"/>
      <c r="B246" s="41"/>
      <c r="C246" s="206" t="s">
        <v>352</v>
      </c>
      <c r="D246" s="206" t="s">
        <v>133</v>
      </c>
      <c r="E246" s="207" t="s">
        <v>802</v>
      </c>
      <c r="F246" s="208" t="s">
        <v>803</v>
      </c>
      <c r="G246" s="209" t="s">
        <v>178</v>
      </c>
      <c r="H246" s="210">
        <v>100.5</v>
      </c>
      <c r="I246" s="211"/>
      <c r="J246" s="212">
        <f>ROUND(I246*H246,2)</f>
        <v>0</v>
      </c>
      <c r="K246" s="208" t="s">
        <v>137</v>
      </c>
      <c r="L246" s="46"/>
      <c r="M246" s="213" t="s">
        <v>19</v>
      </c>
      <c r="N246" s="214" t="s">
        <v>45</v>
      </c>
      <c r="O246" s="86"/>
      <c r="P246" s="215">
        <f>O246*H246</f>
        <v>0</v>
      </c>
      <c r="Q246" s="215">
        <v>7.3499999999999998E-05</v>
      </c>
      <c r="R246" s="215">
        <f>Q246*H246</f>
        <v>0.0073867500000000001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138</v>
      </c>
      <c r="AT246" s="217" t="s">
        <v>133</v>
      </c>
      <c r="AU246" s="217" t="s">
        <v>84</v>
      </c>
      <c r="AY246" s="19" t="s">
        <v>131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82</v>
      </c>
      <c r="BK246" s="218">
        <f>ROUND(I246*H246,2)</f>
        <v>0</v>
      </c>
      <c r="BL246" s="19" t="s">
        <v>138</v>
      </c>
      <c r="BM246" s="217" t="s">
        <v>804</v>
      </c>
    </row>
    <row r="247" s="2" customFormat="1">
      <c r="A247" s="40"/>
      <c r="B247" s="41"/>
      <c r="C247" s="42"/>
      <c r="D247" s="219" t="s">
        <v>140</v>
      </c>
      <c r="E247" s="42"/>
      <c r="F247" s="220" t="s">
        <v>805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140</v>
      </c>
      <c r="AU247" s="19" t="s">
        <v>84</v>
      </c>
    </row>
    <row r="248" s="2" customFormat="1" ht="16.5" customHeight="1">
      <c r="A248" s="40"/>
      <c r="B248" s="41"/>
      <c r="C248" s="206" t="s">
        <v>357</v>
      </c>
      <c r="D248" s="206" t="s">
        <v>133</v>
      </c>
      <c r="E248" s="207" t="s">
        <v>806</v>
      </c>
      <c r="F248" s="208" t="s">
        <v>807</v>
      </c>
      <c r="G248" s="209" t="s">
        <v>808</v>
      </c>
      <c r="H248" s="210">
        <v>1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138</v>
      </c>
      <c r="AT248" s="217" t="s">
        <v>133</v>
      </c>
      <c r="AU248" s="217" t="s">
        <v>84</v>
      </c>
      <c r="AY248" s="19" t="s">
        <v>131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138</v>
      </c>
      <c r="BM248" s="217" t="s">
        <v>809</v>
      </c>
    </row>
    <row r="249" s="14" customFormat="1">
      <c r="A249" s="14"/>
      <c r="B249" s="236"/>
      <c r="C249" s="237"/>
      <c r="D249" s="226" t="s">
        <v>142</v>
      </c>
      <c r="E249" s="238" t="s">
        <v>19</v>
      </c>
      <c r="F249" s="239" t="s">
        <v>810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142</v>
      </c>
      <c r="AU249" s="245" t="s">
        <v>84</v>
      </c>
      <c r="AV249" s="14" t="s">
        <v>82</v>
      </c>
      <c r="AW249" s="14" t="s">
        <v>35</v>
      </c>
      <c r="AX249" s="14" t="s">
        <v>74</v>
      </c>
      <c r="AY249" s="245" t="s">
        <v>131</v>
      </c>
    </row>
    <row r="250" s="13" customFormat="1">
      <c r="A250" s="13"/>
      <c r="B250" s="224"/>
      <c r="C250" s="225"/>
      <c r="D250" s="226" t="s">
        <v>142</v>
      </c>
      <c r="E250" s="227" t="s">
        <v>19</v>
      </c>
      <c r="F250" s="228" t="s">
        <v>82</v>
      </c>
      <c r="G250" s="225"/>
      <c r="H250" s="229">
        <v>1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142</v>
      </c>
      <c r="AU250" s="235" t="s">
        <v>84</v>
      </c>
      <c r="AV250" s="13" t="s">
        <v>84</v>
      </c>
      <c r="AW250" s="13" t="s">
        <v>35</v>
      </c>
      <c r="AX250" s="13" t="s">
        <v>82</v>
      </c>
      <c r="AY250" s="235" t="s">
        <v>131</v>
      </c>
    </row>
    <row r="251" s="12" customFormat="1" ht="22.8" customHeight="1">
      <c r="A251" s="12"/>
      <c r="B251" s="190"/>
      <c r="C251" s="191"/>
      <c r="D251" s="192" t="s">
        <v>73</v>
      </c>
      <c r="E251" s="204" t="s">
        <v>188</v>
      </c>
      <c r="F251" s="204" t="s">
        <v>279</v>
      </c>
      <c r="G251" s="191"/>
      <c r="H251" s="191"/>
      <c r="I251" s="194"/>
      <c r="J251" s="205">
        <f>BK251</f>
        <v>0</v>
      </c>
      <c r="K251" s="191"/>
      <c r="L251" s="196"/>
      <c r="M251" s="197"/>
      <c r="N251" s="198"/>
      <c r="O251" s="198"/>
      <c r="P251" s="199">
        <f>SUM(P252:P257)</f>
        <v>0</v>
      </c>
      <c r="Q251" s="198"/>
      <c r="R251" s="199">
        <f>SUM(R252:R257)</f>
        <v>0.00031090499999999999</v>
      </c>
      <c r="S251" s="198"/>
      <c r="T251" s="200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1" t="s">
        <v>82</v>
      </c>
      <c r="AT251" s="202" t="s">
        <v>73</v>
      </c>
      <c r="AU251" s="202" t="s">
        <v>82</v>
      </c>
      <c r="AY251" s="201" t="s">
        <v>131</v>
      </c>
      <c r="BK251" s="203">
        <f>SUM(BK252:BK257)</f>
        <v>0</v>
      </c>
    </row>
    <row r="252" s="2" customFormat="1" ht="37.8" customHeight="1">
      <c r="A252" s="40"/>
      <c r="B252" s="41"/>
      <c r="C252" s="206" t="s">
        <v>363</v>
      </c>
      <c r="D252" s="206" t="s">
        <v>133</v>
      </c>
      <c r="E252" s="207" t="s">
        <v>811</v>
      </c>
      <c r="F252" s="208" t="s">
        <v>812</v>
      </c>
      <c r="G252" s="209" t="s">
        <v>178</v>
      </c>
      <c r="H252" s="210">
        <v>189</v>
      </c>
      <c r="I252" s="211"/>
      <c r="J252" s="212">
        <f>ROUND(I252*H252,2)</f>
        <v>0</v>
      </c>
      <c r="K252" s="208" t="s">
        <v>137</v>
      </c>
      <c r="L252" s="46"/>
      <c r="M252" s="213" t="s">
        <v>19</v>
      </c>
      <c r="N252" s="214" t="s">
        <v>45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138</v>
      </c>
      <c r="AT252" s="217" t="s">
        <v>133</v>
      </c>
      <c r="AU252" s="217" t="s">
        <v>84</v>
      </c>
      <c r="AY252" s="19" t="s">
        <v>131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82</v>
      </c>
      <c r="BK252" s="218">
        <f>ROUND(I252*H252,2)</f>
        <v>0</v>
      </c>
      <c r="BL252" s="19" t="s">
        <v>138</v>
      </c>
      <c r="BM252" s="217" t="s">
        <v>813</v>
      </c>
    </row>
    <row r="253" s="2" customFormat="1">
      <c r="A253" s="40"/>
      <c r="B253" s="41"/>
      <c r="C253" s="42"/>
      <c r="D253" s="219" t="s">
        <v>140</v>
      </c>
      <c r="E253" s="42"/>
      <c r="F253" s="220" t="s">
        <v>814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84</v>
      </c>
    </row>
    <row r="254" s="13" customFormat="1">
      <c r="A254" s="13"/>
      <c r="B254" s="224"/>
      <c r="C254" s="225"/>
      <c r="D254" s="226" t="s">
        <v>142</v>
      </c>
      <c r="E254" s="227" t="s">
        <v>19</v>
      </c>
      <c r="F254" s="228" t="s">
        <v>815</v>
      </c>
      <c r="G254" s="225"/>
      <c r="H254" s="229">
        <v>189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142</v>
      </c>
      <c r="AU254" s="235" t="s">
        <v>84</v>
      </c>
      <c r="AV254" s="13" t="s">
        <v>84</v>
      </c>
      <c r="AW254" s="13" t="s">
        <v>35</v>
      </c>
      <c r="AX254" s="13" t="s">
        <v>82</v>
      </c>
      <c r="AY254" s="235" t="s">
        <v>131</v>
      </c>
    </row>
    <row r="255" s="2" customFormat="1" ht="24.15" customHeight="1">
      <c r="A255" s="40"/>
      <c r="B255" s="41"/>
      <c r="C255" s="206" t="s">
        <v>369</v>
      </c>
      <c r="D255" s="206" t="s">
        <v>133</v>
      </c>
      <c r="E255" s="207" t="s">
        <v>816</v>
      </c>
      <c r="F255" s="208" t="s">
        <v>817</v>
      </c>
      <c r="G255" s="209" t="s">
        <v>178</v>
      </c>
      <c r="H255" s="210">
        <v>189</v>
      </c>
      <c r="I255" s="211"/>
      <c r="J255" s="212">
        <f>ROUND(I255*H255,2)</f>
        <v>0</v>
      </c>
      <c r="K255" s="208" t="s">
        <v>137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1.6449999999999999E-06</v>
      </c>
      <c r="R255" s="215">
        <f>Q255*H255</f>
        <v>0.00031090499999999999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138</v>
      </c>
      <c r="AT255" s="217" t="s">
        <v>133</v>
      </c>
      <c r="AU255" s="217" t="s">
        <v>84</v>
      </c>
      <c r="AY255" s="19" t="s">
        <v>131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138</v>
      </c>
      <c r="BM255" s="217" t="s">
        <v>818</v>
      </c>
    </row>
    <row r="256" s="2" customFormat="1">
      <c r="A256" s="40"/>
      <c r="B256" s="41"/>
      <c r="C256" s="42"/>
      <c r="D256" s="219" t="s">
        <v>140</v>
      </c>
      <c r="E256" s="42"/>
      <c r="F256" s="220" t="s">
        <v>819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140</v>
      </c>
      <c r="AU256" s="19" t="s">
        <v>84</v>
      </c>
    </row>
    <row r="257" s="13" customFormat="1">
      <c r="A257" s="13"/>
      <c r="B257" s="224"/>
      <c r="C257" s="225"/>
      <c r="D257" s="226" t="s">
        <v>142</v>
      </c>
      <c r="E257" s="227" t="s">
        <v>19</v>
      </c>
      <c r="F257" s="228" t="s">
        <v>815</v>
      </c>
      <c r="G257" s="225"/>
      <c r="H257" s="229">
        <v>189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84</v>
      </c>
      <c r="AV257" s="13" t="s">
        <v>84</v>
      </c>
      <c r="AW257" s="13" t="s">
        <v>35</v>
      </c>
      <c r="AX257" s="13" t="s">
        <v>82</v>
      </c>
      <c r="AY257" s="235" t="s">
        <v>131</v>
      </c>
    </row>
    <row r="258" s="12" customFormat="1" ht="25.92" customHeight="1">
      <c r="A258" s="12"/>
      <c r="B258" s="190"/>
      <c r="C258" s="191"/>
      <c r="D258" s="192" t="s">
        <v>73</v>
      </c>
      <c r="E258" s="193" t="s">
        <v>331</v>
      </c>
      <c r="F258" s="193" t="s">
        <v>332</v>
      </c>
      <c r="G258" s="191"/>
      <c r="H258" s="191"/>
      <c r="I258" s="194"/>
      <c r="J258" s="195">
        <f>BK258</f>
        <v>0</v>
      </c>
      <c r="K258" s="191"/>
      <c r="L258" s="196"/>
      <c r="M258" s="197"/>
      <c r="N258" s="198"/>
      <c r="O258" s="198"/>
      <c r="P258" s="199">
        <f>P259+P276</f>
        <v>0</v>
      </c>
      <c r="Q258" s="198"/>
      <c r="R258" s="199">
        <f>R259+R276</f>
        <v>0</v>
      </c>
      <c r="S258" s="198"/>
      <c r="T258" s="200">
        <f>T259+T276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82</v>
      </c>
      <c r="AT258" s="202" t="s">
        <v>73</v>
      </c>
      <c r="AU258" s="202" t="s">
        <v>74</v>
      </c>
      <c r="AY258" s="201" t="s">
        <v>131</v>
      </c>
      <c r="BK258" s="203">
        <f>BK259+BK276</f>
        <v>0</v>
      </c>
    </row>
    <row r="259" s="12" customFormat="1" ht="22.8" customHeight="1">
      <c r="A259" s="12"/>
      <c r="B259" s="190"/>
      <c r="C259" s="191"/>
      <c r="D259" s="192" t="s">
        <v>73</v>
      </c>
      <c r="E259" s="204" t="s">
        <v>300</v>
      </c>
      <c r="F259" s="204" t="s">
        <v>301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SUM(P260:P275)</f>
        <v>0</v>
      </c>
      <c r="Q259" s="198"/>
      <c r="R259" s="199">
        <f>SUM(R260:R275)</f>
        <v>0</v>
      </c>
      <c r="S259" s="198"/>
      <c r="T259" s="200">
        <f>SUM(T260:T275)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82</v>
      </c>
      <c r="AT259" s="202" t="s">
        <v>73</v>
      </c>
      <c r="AU259" s="202" t="s">
        <v>82</v>
      </c>
      <c r="AY259" s="201" t="s">
        <v>131</v>
      </c>
      <c r="BK259" s="203">
        <f>SUM(BK260:BK275)</f>
        <v>0</v>
      </c>
    </row>
    <row r="260" s="2" customFormat="1" ht="33" customHeight="1">
      <c r="A260" s="40"/>
      <c r="B260" s="41"/>
      <c r="C260" s="206" t="s">
        <v>375</v>
      </c>
      <c r="D260" s="206" t="s">
        <v>133</v>
      </c>
      <c r="E260" s="207" t="s">
        <v>820</v>
      </c>
      <c r="F260" s="208" t="s">
        <v>821</v>
      </c>
      <c r="G260" s="209" t="s">
        <v>197</v>
      </c>
      <c r="H260" s="210">
        <v>31.184999999999999</v>
      </c>
      <c r="I260" s="211"/>
      <c r="J260" s="212">
        <f>ROUND(I260*H260,2)</f>
        <v>0</v>
      </c>
      <c r="K260" s="208" t="s">
        <v>137</v>
      </c>
      <c r="L260" s="46"/>
      <c r="M260" s="213" t="s">
        <v>19</v>
      </c>
      <c r="N260" s="214" t="s">
        <v>45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138</v>
      </c>
      <c r="AT260" s="217" t="s">
        <v>133</v>
      </c>
      <c r="AU260" s="217" t="s">
        <v>84</v>
      </c>
      <c r="AY260" s="19" t="s">
        <v>131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82</v>
      </c>
      <c r="BK260" s="218">
        <f>ROUND(I260*H260,2)</f>
        <v>0</v>
      </c>
      <c r="BL260" s="19" t="s">
        <v>138</v>
      </c>
      <c r="BM260" s="217" t="s">
        <v>822</v>
      </c>
    </row>
    <row r="261" s="2" customFormat="1">
      <c r="A261" s="40"/>
      <c r="B261" s="41"/>
      <c r="C261" s="42"/>
      <c r="D261" s="219" t="s">
        <v>140</v>
      </c>
      <c r="E261" s="42"/>
      <c r="F261" s="220" t="s">
        <v>823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140</v>
      </c>
      <c r="AU261" s="19" t="s">
        <v>84</v>
      </c>
    </row>
    <row r="262" s="2" customFormat="1" ht="44.25" customHeight="1">
      <c r="A262" s="40"/>
      <c r="B262" s="41"/>
      <c r="C262" s="206" t="s">
        <v>380</v>
      </c>
      <c r="D262" s="206" t="s">
        <v>133</v>
      </c>
      <c r="E262" s="207" t="s">
        <v>824</v>
      </c>
      <c r="F262" s="208" t="s">
        <v>825</v>
      </c>
      <c r="G262" s="209" t="s">
        <v>197</v>
      </c>
      <c r="H262" s="210">
        <v>331.64999999999998</v>
      </c>
      <c r="I262" s="211"/>
      <c r="J262" s="212">
        <f>ROUND(I262*H262,2)</f>
        <v>0</v>
      </c>
      <c r="K262" s="208" t="s">
        <v>137</v>
      </c>
      <c r="L262" s="46"/>
      <c r="M262" s="213" t="s">
        <v>19</v>
      </c>
      <c r="N262" s="214" t="s">
        <v>45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138</v>
      </c>
      <c r="AT262" s="217" t="s">
        <v>133</v>
      </c>
      <c r="AU262" s="217" t="s">
        <v>84</v>
      </c>
      <c r="AY262" s="19" t="s">
        <v>131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138</v>
      </c>
      <c r="BM262" s="217" t="s">
        <v>826</v>
      </c>
    </row>
    <row r="263" s="2" customFormat="1">
      <c r="A263" s="40"/>
      <c r="B263" s="41"/>
      <c r="C263" s="42"/>
      <c r="D263" s="219" t="s">
        <v>140</v>
      </c>
      <c r="E263" s="42"/>
      <c r="F263" s="220" t="s">
        <v>827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140</v>
      </c>
      <c r="AU263" s="19" t="s">
        <v>84</v>
      </c>
    </row>
    <row r="264" s="14" customFormat="1">
      <c r="A264" s="14"/>
      <c r="B264" s="236"/>
      <c r="C264" s="237"/>
      <c r="D264" s="226" t="s">
        <v>142</v>
      </c>
      <c r="E264" s="238" t="s">
        <v>19</v>
      </c>
      <c r="F264" s="239" t="s">
        <v>828</v>
      </c>
      <c r="G264" s="237"/>
      <c r="H264" s="238" t="s">
        <v>19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142</v>
      </c>
      <c r="AU264" s="245" t="s">
        <v>84</v>
      </c>
      <c r="AV264" s="14" t="s">
        <v>82</v>
      </c>
      <c r="AW264" s="14" t="s">
        <v>35</v>
      </c>
      <c r="AX264" s="14" t="s">
        <v>74</v>
      </c>
      <c r="AY264" s="245" t="s">
        <v>131</v>
      </c>
    </row>
    <row r="265" s="13" customFormat="1">
      <c r="A265" s="13"/>
      <c r="B265" s="224"/>
      <c r="C265" s="225"/>
      <c r="D265" s="226" t="s">
        <v>142</v>
      </c>
      <c r="E265" s="227" t="s">
        <v>19</v>
      </c>
      <c r="F265" s="228" t="s">
        <v>829</v>
      </c>
      <c r="G265" s="225"/>
      <c r="H265" s="229">
        <v>331.64999999999998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142</v>
      </c>
      <c r="AU265" s="235" t="s">
        <v>84</v>
      </c>
      <c r="AV265" s="13" t="s">
        <v>84</v>
      </c>
      <c r="AW265" s="13" t="s">
        <v>35</v>
      </c>
      <c r="AX265" s="13" t="s">
        <v>82</v>
      </c>
      <c r="AY265" s="235" t="s">
        <v>131</v>
      </c>
    </row>
    <row r="266" s="2" customFormat="1" ht="44.25" customHeight="1">
      <c r="A266" s="40"/>
      <c r="B266" s="41"/>
      <c r="C266" s="206" t="s">
        <v>386</v>
      </c>
      <c r="D266" s="206" t="s">
        <v>133</v>
      </c>
      <c r="E266" s="207" t="s">
        <v>830</v>
      </c>
      <c r="F266" s="208" t="s">
        <v>831</v>
      </c>
      <c r="G266" s="209" t="s">
        <v>197</v>
      </c>
      <c r="H266" s="210">
        <v>214.542</v>
      </c>
      <c r="I266" s="211"/>
      <c r="J266" s="212">
        <f>ROUND(I266*H266,2)</f>
        <v>0</v>
      </c>
      <c r="K266" s="208" t="s">
        <v>137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138</v>
      </c>
      <c r="AT266" s="217" t="s">
        <v>133</v>
      </c>
      <c r="AU266" s="217" t="s">
        <v>84</v>
      </c>
      <c r="AY266" s="19" t="s">
        <v>131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138</v>
      </c>
      <c r="BM266" s="217" t="s">
        <v>832</v>
      </c>
    </row>
    <row r="267" s="2" customFormat="1">
      <c r="A267" s="40"/>
      <c r="B267" s="41"/>
      <c r="C267" s="42"/>
      <c r="D267" s="219" t="s">
        <v>140</v>
      </c>
      <c r="E267" s="42"/>
      <c r="F267" s="220" t="s">
        <v>833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140</v>
      </c>
      <c r="AU267" s="19" t="s">
        <v>84</v>
      </c>
    </row>
    <row r="268" s="14" customFormat="1">
      <c r="A268" s="14"/>
      <c r="B268" s="236"/>
      <c r="C268" s="237"/>
      <c r="D268" s="226" t="s">
        <v>142</v>
      </c>
      <c r="E268" s="238" t="s">
        <v>19</v>
      </c>
      <c r="F268" s="239" t="s">
        <v>672</v>
      </c>
      <c r="G268" s="237"/>
      <c r="H268" s="238" t="s">
        <v>19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142</v>
      </c>
      <c r="AU268" s="245" t="s">
        <v>84</v>
      </c>
      <c r="AV268" s="14" t="s">
        <v>82</v>
      </c>
      <c r="AW268" s="14" t="s">
        <v>35</v>
      </c>
      <c r="AX268" s="14" t="s">
        <v>74</v>
      </c>
      <c r="AY268" s="245" t="s">
        <v>131</v>
      </c>
    </row>
    <row r="269" s="14" customFormat="1">
      <c r="A269" s="14"/>
      <c r="B269" s="236"/>
      <c r="C269" s="237"/>
      <c r="D269" s="226" t="s">
        <v>142</v>
      </c>
      <c r="E269" s="238" t="s">
        <v>19</v>
      </c>
      <c r="F269" s="239" t="s">
        <v>657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142</v>
      </c>
      <c r="AU269" s="245" t="s">
        <v>84</v>
      </c>
      <c r="AV269" s="14" t="s">
        <v>82</v>
      </c>
      <c r="AW269" s="14" t="s">
        <v>35</v>
      </c>
      <c r="AX269" s="14" t="s">
        <v>74</v>
      </c>
      <c r="AY269" s="245" t="s">
        <v>131</v>
      </c>
    </row>
    <row r="270" s="13" customFormat="1">
      <c r="A270" s="13"/>
      <c r="B270" s="224"/>
      <c r="C270" s="225"/>
      <c r="D270" s="226" t="s">
        <v>142</v>
      </c>
      <c r="E270" s="227" t="s">
        <v>19</v>
      </c>
      <c r="F270" s="228" t="s">
        <v>834</v>
      </c>
      <c r="G270" s="225"/>
      <c r="H270" s="229">
        <v>4.8600000000000003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142</v>
      </c>
      <c r="AU270" s="235" t="s">
        <v>84</v>
      </c>
      <c r="AV270" s="13" t="s">
        <v>84</v>
      </c>
      <c r="AW270" s="13" t="s">
        <v>35</v>
      </c>
      <c r="AX270" s="13" t="s">
        <v>74</v>
      </c>
      <c r="AY270" s="235" t="s">
        <v>131</v>
      </c>
    </row>
    <row r="271" s="14" customFormat="1">
      <c r="A271" s="14"/>
      <c r="B271" s="236"/>
      <c r="C271" s="237"/>
      <c r="D271" s="226" t="s">
        <v>142</v>
      </c>
      <c r="E271" s="238" t="s">
        <v>19</v>
      </c>
      <c r="F271" s="239" t="s">
        <v>659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142</v>
      </c>
      <c r="AU271" s="245" t="s">
        <v>84</v>
      </c>
      <c r="AV271" s="14" t="s">
        <v>82</v>
      </c>
      <c r="AW271" s="14" t="s">
        <v>35</v>
      </c>
      <c r="AX271" s="14" t="s">
        <v>74</v>
      </c>
      <c r="AY271" s="245" t="s">
        <v>131</v>
      </c>
    </row>
    <row r="272" s="13" customFormat="1">
      <c r="A272" s="13"/>
      <c r="B272" s="224"/>
      <c r="C272" s="225"/>
      <c r="D272" s="226" t="s">
        <v>142</v>
      </c>
      <c r="E272" s="227" t="s">
        <v>19</v>
      </c>
      <c r="F272" s="228" t="s">
        <v>835</v>
      </c>
      <c r="G272" s="225"/>
      <c r="H272" s="229">
        <v>209.68199999999999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142</v>
      </c>
      <c r="AU272" s="235" t="s">
        <v>84</v>
      </c>
      <c r="AV272" s="13" t="s">
        <v>84</v>
      </c>
      <c r="AW272" s="13" t="s">
        <v>35</v>
      </c>
      <c r="AX272" s="13" t="s">
        <v>74</v>
      </c>
      <c r="AY272" s="235" t="s">
        <v>131</v>
      </c>
    </row>
    <row r="273" s="15" customFormat="1">
      <c r="A273" s="15"/>
      <c r="B273" s="246"/>
      <c r="C273" s="247"/>
      <c r="D273" s="226" t="s">
        <v>142</v>
      </c>
      <c r="E273" s="248" t="s">
        <v>19</v>
      </c>
      <c r="F273" s="249" t="s">
        <v>153</v>
      </c>
      <c r="G273" s="247"/>
      <c r="H273" s="250">
        <v>214.542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142</v>
      </c>
      <c r="AU273" s="256" t="s">
        <v>84</v>
      </c>
      <c r="AV273" s="15" t="s">
        <v>138</v>
      </c>
      <c r="AW273" s="15" t="s">
        <v>35</v>
      </c>
      <c r="AX273" s="15" t="s">
        <v>82</v>
      </c>
      <c r="AY273" s="256" t="s">
        <v>131</v>
      </c>
    </row>
    <row r="274" s="2" customFormat="1" ht="44.25" customHeight="1">
      <c r="A274" s="40"/>
      <c r="B274" s="41"/>
      <c r="C274" s="206" t="s">
        <v>391</v>
      </c>
      <c r="D274" s="206" t="s">
        <v>133</v>
      </c>
      <c r="E274" s="207" t="s">
        <v>836</v>
      </c>
      <c r="F274" s="208" t="s">
        <v>837</v>
      </c>
      <c r="G274" s="209" t="s">
        <v>197</v>
      </c>
      <c r="H274" s="210">
        <v>31.184999999999999</v>
      </c>
      <c r="I274" s="211"/>
      <c r="J274" s="212">
        <f>ROUND(I274*H274,2)</f>
        <v>0</v>
      </c>
      <c r="K274" s="208" t="s">
        <v>137</v>
      </c>
      <c r="L274" s="46"/>
      <c r="M274" s="213" t="s">
        <v>19</v>
      </c>
      <c r="N274" s="214" t="s">
        <v>45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138</v>
      </c>
      <c r="AT274" s="217" t="s">
        <v>133</v>
      </c>
      <c r="AU274" s="217" t="s">
        <v>84</v>
      </c>
      <c r="AY274" s="19" t="s">
        <v>131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82</v>
      </c>
      <c r="BK274" s="218">
        <f>ROUND(I274*H274,2)</f>
        <v>0</v>
      </c>
      <c r="BL274" s="19" t="s">
        <v>138</v>
      </c>
      <c r="BM274" s="217" t="s">
        <v>838</v>
      </c>
    </row>
    <row r="275" s="2" customFormat="1">
      <c r="A275" s="40"/>
      <c r="B275" s="41"/>
      <c r="C275" s="42"/>
      <c r="D275" s="219" t="s">
        <v>140</v>
      </c>
      <c r="E275" s="42"/>
      <c r="F275" s="220" t="s">
        <v>839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140</v>
      </c>
      <c r="AU275" s="19" t="s">
        <v>84</v>
      </c>
    </row>
    <row r="276" s="12" customFormat="1" ht="22.8" customHeight="1">
      <c r="A276" s="12"/>
      <c r="B276" s="190"/>
      <c r="C276" s="191"/>
      <c r="D276" s="192" t="s">
        <v>73</v>
      </c>
      <c r="E276" s="204" t="s">
        <v>324</v>
      </c>
      <c r="F276" s="204" t="s">
        <v>325</v>
      </c>
      <c r="G276" s="191"/>
      <c r="H276" s="191"/>
      <c r="I276" s="194"/>
      <c r="J276" s="205">
        <f>BK276</f>
        <v>0</v>
      </c>
      <c r="K276" s="191"/>
      <c r="L276" s="196"/>
      <c r="M276" s="197"/>
      <c r="N276" s="198"/>
      <c r="O276" s="198"/>
      <c r="P276" s="199">
        <f>SUM(P277:P278)</f>
        <v>0</v>
      </c>
      <c r="Q276" s="198"/>
      <c r="R276" s="199">
        <f>SUM(R277:R278)</f>
        <v>0</v>
      </c>
      <c r="S276" s="198"/>
      <c r="T276" s="200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82</v>
      </c>
      <c r="AT276" s="202" t="s">
        <v>73</v>
      </c>
      <c r="AU276" s="202" t="s">
        <v>82</v>
      </c>
      <c r="AY276" s="201" t="s">
        <v>131</v>
      </c>
      <c r="BK276" s="203">
        <f>SUM(BK277:BK278)</f>
        <v>0</v>
      </c>
    </row>
    <row r="277" s="2" customFormat="1" ht="49.05" customHeight="1">
      <c r="A277" s="40"/>
      <c r="B277" s="41"/>
      <c r="C277" s="206" t="s">
        <v>396</v>
      </c>
      <c r="D277" s="206" t="s">
        <v>133</v>
      </c>
      <c r="E277" s="207" t="s">
        <v>840</v>
      </c>
      <c r="F277" s="208" t="s">
        <v>841</v>
      </c>
      <c r="G277" s="209" t="s">
        <v>197</v>
      </c>
      <c r="H277" s="210">
        <v>193.28800000000001</v>
      </c>
      <c r="I277" s="211"/>
      <c r="J277" s="212">
        <f>ROUND(I277*H277,2)</f>
        <v>0</v>
      </c>
      <c r="K277" s="208" t="s">
        <v>137</v>
      </c>
      <c r="L277" s="46"/>
      <c r="M277" s="213" t="s">
        <v>19</v>
      </c>
      <c r="N277" s="214" t="s">
        <v>45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138</v>
      </c>
      <c r="AT277" s="217" t="s">
        <v>133</v>
      </c>
      <c r="AU277" s="217" t="s">
        <v>84</v>
      </c>
      <c r="AY277" s="19" t="s">
        <v>131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82</v>
      </c>
      <c r="BK277" s="218">
        <f>ROUND(I277*H277,2)</f>
        <v>0</v>
      </c>
      <c r="BL277" s="19" t="s">
        <v>138</v>
      </c>
      <c r="BM277" s="217" t="s">
        <v>842</v>
      </c>
    </row>
    <row r="278" s="2" customFormat="1">
      <c r="A278" s="40"/>
      <c r="B278" s="41"/>
      <c r="C278" s="42"/>
      <c r="D278" s="219" t="s">
        <v>140</v>
      </c>
      <c r="E278" s="42"/>
      <c r="F278" s="220" t="s">
        <v>843</v>
      </c>
      <c r="G278" s="42"/>
      <c r="H278" s="42"/>
      <c r="I278" s="221"/>
      <c r="J278" s="42"/>
      <c r="K278" s="42"/>
      <c r="L278" s="46"/>
      <c r="M278" s="267"/>
      <c r="N278" s="268"/>
      <c r="O278" s="269"/>
      <c r="P278" s="269"/>
      <c r="Q278" s="269"/>
      <c r="R278" s="269"/>
      <c r="S278" s="269"/>
      <c r="T278" s="27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140</v>
      </c>
      <c r="AU278" s="19" t="s">
        <v>84</v>
      </c>
    </row>
    <row r="279" s="2" customFormat="1" ht="6.96" customHeight="1">
      <c r="A279" s="40"/>
      <c r="B279" s="61"/>
      <c r="C279" s="62"/>
      <c r="D279" s="62"/>
      <c r="E279" s="62"/>
      <c r="F279" s="62"/>
      <c r="G279" s="62"/>
      <c r="H279" s="62"/>
      <c r="I279" s="62"/>
      <c r="J279" s="62"/>
      <c r="K279" s="62"/>
      <c r="L279" s="46"/>
      <c r="M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</row>
  </sheetData>
  <sheetProtection sheet="1" autoFilter="0" formatColumns="0" formatRows="0" objects="1" scenarios="1" spinCount="100000" saltValue="ISjGyG8ij5K0wXb7XQbeNRlIUc7hKUIroMBqmLSS1kpMutE8rEjCXBa5+mKxV+sc4d1Wvfk2jedg0uevX6zezQ==" hashValue="cXrbdHO22kHb4FJ+mOoOh9AlpyqmZDcIVj3QUOQSrDGHTdXeqemx2jBvCoTOBSNBdV5Cl8275zj4UOLcfY8qcg==" algorithmName="SHA-512" password="CC35"/>
  <autoFilter ref="C88:K2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3107342"/>
    <hyperlink ref="F97" r:id="rId2" display="https://podminky.urs.cz/item/CS_URS_2024_01/122151101"/>
    <hyperlink ref="F101" r:id="rId3" display="https://podminky.urs.cz/item/CS_URS_2024_01/132254104"/>
    <hyperlink ref="F111" r:id="rId4" display="https://podminky.urs.cz/item/CS_URS_2024_01/151811131"/>
    <hyperlink ref="F118" r:id="rId5" display="https://podminky.urs.cz/item/CS_URS_2024_01/151811231"/>
    <hyperlink ref="F120" r:id="rId6" display="https://podminky.urs.cz/item/CS_URS_2024_01/162751117"/>
    <hyperlink ref="F127" r:id="rId7" display="https://podminky.urs.cz/item/CS_URS_2024_01/174101101"/>
    <hyperlink ref="F141" r:id="rId8" display="https://podminky.urs.cz/item/CS_URS_2024_01/175151101"/>
    <hyperlink ref="F156" r:id="rId9" display="https://podminky.urs.cz/item/CS_URS_2024_01/359901111"/>
    <hyperlink ref="F159" r:id="rId10" display="https://podminky.urs.cz/item/CS_URS_2024_01/359901211"/>
    <hyperlink ref="F162" r:id="rId11" display="https://podminky.urs.cz/item/CS_URS_2024_01/451313521"/>
    <hyperlink ref="F166" r:id="rId12" display="https://podminky.urs.cz/item/CS_URS_2024_01/451572111"/>
    <hyperlink ref="F177" r:id="rId13" display="https://podminky.urs.cz/item/CS_URS_2024_01/462512270"/>
    <hyperlink ref="F182" r:id="rId14" display="https://podminky.urs.cz/item/CS_URS_2024_01/465512227"/>
    <hyperlink ref="F187" r:id="rId15" display="https://podminky.urs.cz/item/CS_URS_2024_01/565145101"/>
    <hyperlink ref="F191" r:id="rId16" display="https://podminky.urs.cz/item/CS_URS_2024_01/567120114"/>
    <hyperlink ref="F195" r:id="rId17" display="https://podminky.urs.cz/item/CS_URS_2024_01/573211109"/>
    <hyperlink ref="F199" r:id="rId18" display="https://podminky.urs.cz/item/CS_URS_2024_01/573211111"/>
    <hyperlink ref="F203" r:id="rId19" display="https://podminky.urs.cz/item/CS_URS_2024_01/577134111"/>
    <hyperlink ref="F208" r:id="rId20" display="https://podminky.urs.cz/item/CS_URS_2024_01/871270310"/>
    <hyperlink ref="F214" r:id="rId21" display="https://podminky.urs.cz/item/CS_URS_2024_01/871313123"/>
    <hyperlink ref="F223" r:id="rId22" display="https://podminky.urs.cz/item/CS_URS_2024_01/871353123"/>
    <hyperlink ref="F229" r:id="rId23" display="https://podminky.urs.cz/item/CS_URS_2024_01/877310320"/>
    <hyperlink ref="F235" r:id="rId24" display="https://podminky.urs.cz/item/CS_URS_2024_01/894812111"/>
    <hyperlink ref="F237" r:id="rId25" display="https://podminky.urs.cz/item/CS_URS_2024_01/894812131"/>
    <hyperlink ref="F239" r:id="rId26" display="https://podminky.urs.cz/item/CS_URS_2024_01/894812163"/>
    <hyperlink ref="F241" r:id="rId27" display="https://podminky.urs.cz/item/CS_URS_2024_01/894812207"/>
    <hyperlink ref="F243" r:id="rId28" display="https://podminky.urs.cz/item/CS_URS_2024_01/894812231"/>
    <hyperlink ref="F245" r:id="rId29" display="https://podminky.urs.cz/item/CS_URS_2024_01/894812262"/>
    <hyperlink ref="F247" r:id="rId30" display="https://podminky.urs.cz/item/CS_URS_2024_01/899722112"/>
    <hyperlink ref="F253" r:id="rId31" display="https://podminky.urs.cz/item/CS_URS_2024_01/919731122"/>
    <hyperlink ref="F256" r:id="rId32" display="https://podminky.urs.cz/item/CS_URS_2024_01/919735112"/>
    <hyperlink ref="F261" r:id="rId33" display="https://podminky.urs.cz/item/CS_URS_2024_01/997013501"/>
    <hyperlink ref="F263" r:id="rId34" display="https://podminky.urs.cz/item/CS_URS_2024_01/997013509"/>
    <hyperlink ref="F267" r:id="rId35" display="https://podminky.urs.cz/item/CS_URS_2024_01/997013873"/>
    <hyperlink ref="F275" r:id="rId36" display="https://podminky.urs.cz/item/CS_URS_2024_01/997013875"/>
    <hyperlink ref="F278" r:id="rId37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Hala na posypový materiál pracoviště Králíky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8. 6. 2024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Správa a údržba silnic Pardubického kraje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ROUND((SUM(BE84:BE123)),  2)</f>
        <v>0</v>
      </c>
      <c r="G33" s="40"/>
      <c r="H33" s="40"/>
      <c r="I33" s="150">
        <v>0.20999999999999999</v>
      </c>
      <c r="J33" s="149">
        <f>ROUND(((SUM(BE84:BE123))*I33),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ROUND((SUM(BF84:BF123)),  2)</f>
        <v>0</v>
      </c>
      <c r="G34" s="40"/>
      <c r="H34" s="40"/>
      <c r="I34" s="150">
        <v>0.12</v>
      </c>
      <c r="J34" s="149">
        <f>ROUND(((SUM(BF84:BF123))*I34),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ROUND((SUM(BG84:BG123)),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ROUND((SUM(BH84:BH123)),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ROUND((SUM(BI84:BI123)),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Hala na posypový materiál pracoviště Králíky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a ostatní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parcela KN p. č. 1804/2 v k. ú. Králíky </v>
      </c>
      <c r="G52" s="42"/>
      <c r="H52" s="42"/>
      <c r="I52" s="34" t="s">
        <v>23</v>
      </c>
      <c r="J52" s="74" t="str">
        <f>IF(J12="","",J12)</f>
        <v>8. 6. 2024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a údržba silnic Pardubického kraje</v>
      </c>
      <c r="G54" s="42"/>
      <c r="H54" s="42"/>
      <c r="I54" s="34" t="s">
        <v>31</v>
      </c>
      <c r="J54" s="38" t="str">
        <f>E21</f>
        <v>Komplex CR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845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846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847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848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849</v>
      </c>
      <c r="E64" s="176"/>
      <c r="F64" s="176"/>
      <c r="G64" s="176"/>
      <c r="H64" s="176"/>
      <c r="I64" s="176"/>
      <c r="J64" s="177">
        <f>J119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Hala na posypový materiál pracoviště Králíky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a ostatní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parcela KN p. č. 1804/2 v k. ú. Králíky </v>
      </c>
      <c r="G78" s="42"/>
      <c r="H78" s="42"/>
      <c r="I78" s="34" t="s">
        <v>23</v>
      </c>
      <c r="J78" s="74" t="str">
        <f>IF(J12="","",J12)</f>
        <v>8. 6. 2024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Správa a údržba silnic Pardubického kraje</v>
      </c>
      <c r="G80" s="42"/>
      <c r="H80" s="42"/>
      <c r="I80" s="34" t="s">
        <v>31</v>
      </c>
      <c r="J80" s="38" t="str">
        <f>E21</f>
        <v>Komplex CR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117</v>
      </c>
      <c r="D83" s="182" t="s">
        <v>59</v>
      </c>
      <c r="E83" s="182" t="s">
        <v>55</v>
      </c>
      <c r="F83" s="182" t="s">
        <v>56</v>
      </c>
      <c r="G83" s="182" t="s">
        <v>118</v>
      </c>
      <c r="H83" s="182" t="s">
        <v>119</v>
      </c>
      <c r="I83" s="182" t="s">
        <v>120</v>
      </c>
      <c r="J83" s="182" t="s">
        <v>96</v>
      </c>
      <c r="K83" s="183" t="s">
        <v>121</v>
      </c>
      <c r="L83" s="184"/>
      <c r="M83" s="94" t="s">
        <v>19</v>
      </c>
      <c r="N83" s="95" t="s">
        <v>44</v>
      </c>
      <c r="O83" s="95" t="s">
        <v>122</v>
      </c>
      <c r="P83" s="95" t="s">
        <v>123</v>
      </c>
      <c r="Q83" s="95" t="s">
        <v>124</v>
      </c>
      <c r="R83" s="95" t="s">
        <v>125</v>
      </c>
      <c r="S83" s="95" t="s">
        <v>126</v>
      </c>
      <c r="T83" s="96" t="s">
        <v>127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128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97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73</v>
      </c>
      <c r="E85" s="193" t="s">
        <v>88</v>
      </c>
      <c r="F85" s="193" t="s">
        <v>850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P86+P101+P108+P119</f>
        <v>0</v>
      </c>
      <c r="Q85" s="198"/>
      <c r="R85" s="199">
        <f>R86+R101+R108+R119</f>
        <v>0</v>
      </c>
      <c r="S85" s="198"/>
      <c r="T85" s="200">
        <f>T86+T101+T108+T119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164</v>
      </c>
      <c r="AT85" s="202" t="s">
        <v>73</v>
      </c>
      <c r="AU85" s="202" t="s">
        <v>74</v>
      </c>
      <c r="AY85" s="201" t="s">
        <v>131</v>
      </c>
      <c r="BK85" s="203">
        <f>BK86+BK101+BK108+BK119</f>
        <v>0</v>
      </c>
    </row>
    <row r="86" s="12" customFormat="1" ht="22.8" customHeight="1">
      <c r="A86" s="12"/>
      <c r="B86" s="190"/>
      <c r="C86" s="191"/>
      <c r="D86" s="192" t="s">
        <v>73</v>
      </c>
      <c r="E86" s="204" t="s">
        <v>851</v>
      </c>
      <c r="F86" s="204" t="s">
        <v>852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SUM(P87:P100)</f>
        <v>0</v>
      </c>
      <c r="Q86" s="198"/>
      <c r="R86" s="199">
        <f>SUM(R87:R100)</f>
        <v>0</v>
      </c>
      <c r="S86" s="198"/>
      <c r="T86" s="200">
        <f>SUM(T87:T100)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164</v>
      </c>
      <c r="AT86" s="202" t="s">
        <v>73</v>
      </c>
      <c r="AU86" s="202" t="s">
        <v>82</v>
      </c>
      <c r="AY86" s="201" t="s">
        <v>131</v>
      </c>
      <c r="BK86" s="203">
        <f>SUM(BK87:BK100)</f>
        <v>0</v>
      </c>
    </row>
    <row r="87" s="2" customFormat="1" ht="16.5" customHeight="1">
      <c r="A87" s="40"/>
      <c r="B87" s="41"/>
      <c r="C87" s="206" t="s">
        <v>82</v>
      </c>
      <c r="D87" s="206" t="s">
        <v>133</v>
      </c>
      <c r="E87" s="207" t="s">
        <v>853</v>
      </c>
      <c r="F87" s="208" t="s">
        <v>854</v>
      </c>
      <c r="G87" s="209" t="s">
        <v>855</v>
      </c>
      <c r="H87" s="210">
        <v>1</v>
      </c>
      <c r="I87" s="211"/>
      <c r="J87" s="212">
        <f>ROUND(I87*H87,2)</f>
        <v>0</v>
      </c>
      <c r="K87" s="208" t="s">
        <v>137</v>
      </c>
      <c r="L87" s="46"/>
      <c r="M87" s="213" t="s">
        <v>19</v>
      </c>
      <c r="N87" s="214" t="s">
        <v>45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856</v>
      </c>
      <c r="AT87" s="217" t="s">
        <v>133</v>
      </c>
      <c r="AU87" s="217" t="s">
        <v>84</v>
      </c>
      <c r="AY87" s="19" t="s">
        <v>131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82</v>
      </c>
      <c r="BK87" s="218">
        <f>ROUND(I87*H87,2)</f>
        <v>0</v>
      </c>
      <c r="BL87" s="19" t="s">
        <v>856</v>
      </c>
      <c r="BM87" s="217" t="s">
        <v>857</v>
      </c>
    </row>
    <row r="88" s="2" customFormat="1">
      <c r="A88" s="40"/>
      <c r="B88" s="41"/>
      <c r="C88" s="42"/>
      <c r="D88" s="219" t="s">
        <v>140</v>
      </c>
      <c r="E88" s="42"/>
      <c r="F88" s="220" t="s">
        <v>858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140</v>
      </c>
      <c r="AU88" s="19" t="s">
        <v>84</v>
      </c>
    </row>
    <row r="89" s="14" customFormat="1">
      <c r="A89" s="14"/>
      <c r="B89" s="236"/>
      <c r="C89" s="237"/>
      <c r="D89" s="226" t="s">
        <v>142</v>
      </c>
      <c r="E89" s="238" t="s">
        <v>19</v>
      </c>
      <c r="F89" s="239" t="s">
        <v>859</v>
      </c>
      <c r="G89" s="237"/>
      <c r="H89" s="238" t="s">
        <v>19</v>
      </c>
      <c r="I89" s="240"/>
      <c r="J89" s="237"/>
      <c r="K89" s="237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142</v>
      </c>
      <c r="AU89" s="245" t="s">
        <v>84</v>
      </c>
      <c r="AV89" s="14" t="s">
        <v>82</v>
      </c>
      <c r="AW89" s="14" t="s">
        <v>35</v>
      </c>
      <c r="AX89" s="14" t="s">
        <v>74</v>
      </c>
      <c r="AY89" s="245" t="s">
        <v>131</v>
      </c>
    </row>
    <row r="90" s="13" customFormat="1">
      <c r="A90" s="13"/>
      <c r="B90" s="224"/>
      <c r="C90" s="225"/>
      <c r="D90" s="226" t="s">
        <v>142</v>
      </c>
      <c r="E90" s="227" t="s">
        <v>19</v>
      </c>
      <c r="F90" s="228" t="s">
        <v>82</v>
      </c>
      <c r="G90" s="225"/>
      <c r="H90" s="229">
        <v>1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84</v>
      </c>
      <c r="AV90" s="13" t="s">
        <v>84</v>
      </c>
      <c r="AW90" s="13" t="s">
        <v>35</v>
      </c>
      <c r="AX90" s="13" t="s">
        <v>82</v>
      </c>
      <c r="AY90" s="235" t="s">
        <v>131</v>
      </c>
    </row>
    <row r="91" s="2" customFormat="1" ht="16.5" customHeight="1">
      <c r="A91" s="40"/>
      <c r="B91" s="41"/>
      <c r="C91" s="206" t="s">
        <v>84</v>
      </c>
      <c r="D91" s="206" t="s">
        <v>133</v>
      </c>
      <c r="E91" s="207" t="s">
        <v>860</v>
      </c>
      <c r="F91" s="208" t="s">
        <v>861</v>
      </c>
      <c r="G91" s="209" t="s">
        <v>855</v>
      </c>
      <c r="H91" s="210">
        <v>1</v>
      </c>
      <c r="I91" s="211"/>
      <c r="J91" s="212">
        <f>ROUND(I91*H91,2)</f>
        <v>0</v>
      </c>
      <c r="K91" s="208" t="s">
        <v>137</v>
      </c>
      <c r="L91" s="46"/>
      <c r="M91" s="213" t="s">
        <v>19</v>
      </c>
      <c r="N91" s="214" t="s">
        <v>45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856</v>
      </c>
      <c r="AT91" s="217" t="s">
        <v>133</v>
      </c>
      <c r="AU91" s="217" t="s">
        <v>84</v>
      </c>
      <c r="AY91" s="19" t="s">
        <v>131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856</v>
      </c>
      <c r="BM91" s="217" t="s">
        <v>862</v>
      </c>
    </row>
    <row r="92" s="2" customFormat="1">
      <c r="A92" s="40"/>
      <c r="B92" s="41"/>
      <c r="C92" s="42"/>
      <c r="D92" s="219" t="s">
        <v>140</v>
      </c>
      <c r="E92" s="42"/>
      <c r="F92" s="220" t="s">
        <v>863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140</v>
      </c>
      <c r="AU92" s="19" t="s">
        <v>84</v>
      </c>
    </row>
    <row r="93" s="14" customFormat="1">
      <c r="A93" s="14"/>
      <c r="B93" s="236"/>
      <c r="C93" s="237"/>
      <c r="D93" s="226" t="s">
        <v>142</v>
      </c>
      <c r="E93" s="238" t="s">
        <v>19</v>
      </c>
      <c r="F93" s="239" t="s">
        <v>864</v>
      </c>
      <c r="G93" s="237"/>
      <c r="H93" s="238" t="s">
        <v>19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142</v>
      </c>
      <c r="AU93" s="245" t="s">
        <v>84</v>
      </c>
      <c r="AV93" s="14" t="s">
        <v>82</v>
      </c>
      <c r="AW93" s="14" t="s">
        <v>35</v>
      </c>
      <c r="AX93" s="14" t="s">
        <v>74</v>
      </c>
      <c r="AY93" s="245" t="s">
        <v>131</v>
      </c>
    </row>
    <row r="94" s="13" customFormat="1">
      <c r="A94" s="13"/>
      <c r="B94" s="224"/>
      <c r="C94" s="225"/>
      <c r="D94" s="226" t="s">
        <v>142</v>
      </c>
      <c r="E94" s="227" t="s">
        <v>19</v>
      </c>
      <c r="F94" s="228" t="s">
        <v>82</v>
      </c>
      <c r="G94" s="225"/>
      <c r="H94" s="229">
        <v>1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84</v>
      </c>
      <c r="AV94" s="13" t="s">
        <v>84</v>
      </c>
      <c r="AW94" s="13" t="s">
        <v>35</v>
      </c>
      <c r="AX94" s="13" t="s">
        <v>82</v>
      </c>
      <c r="AY94" s="235" t="s">
        <v>131</v>
      </c>
    </row>
    <row r="95" s="2" customFormat="1" ht="24.15" customHeight="1">
      <c r="A95" s="40"/>
      <c r="B95" s="41"/>
      <c r="C95" s="206" t="s">
        <v>154</v>
      </c>
      <c r="D95" s="206" t="s">
        <v>133</v>
      </c>
      <c r="E95" s="207" t="s">
        <v>865</v>
      </c>
      <c r="F95" s="208" t="s">
        <v>866</v>
      </c>
      <c r="G95" s="209" t="s">
        <v>226</v>
      </c>
      <c r="H95" s="210">
        <v>1</v>
      </c>
      <c r="I95" s="211"/>
      <c r="J95" s="212">
        <f>ROUND(I95*H95,2)</f>
        <v>0</v>
      </c>
      <c r="K95" s="208" t="s">
        <v>137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856</v>
      </c>
      <c r="AT95" s="217" t="s">
        <v>133</v>
      </c>
      <c r="AU95" s="217" t="s">
        <v>84</v>
      </c>
      <c r="AY95" s="19" t="s">
        <v>131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856</v>
      </c>
      <c r="BM95" s="217" t="s">
        <v>867</v>
      </c>
    </row>
    <row r="96" s="2" customFormat="1">
      <c r="A96" s="40"/>
      <c r="B96" s="41"/>
      <c r="C96" s="42"/>
      <c r="D96" s="219" t="s">
        <v>140</v>
      </c>
      <c r="E96" s="42"/>
      <c r="F96" s="220" t="s">
        <v>868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84</v>
      </c>
    </row>
    <row r="97" s="14" customFormat="1">
      <c r="A97" s="14"/>
      <c r="B97" s="236"/>
      <c r="C97" s="237"/>
      <c r="D97" s="226" t="s">
        <v>142</v>
      </c>
      <c r="E97" s="238" t="s">
        <v>19</v>
      </c>
      <c r="F97" s="239" t="s">
        <v>869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142</v>
      </c>
      <c r="AU97" s="245" t="s">
        <v>84</v>
      </c>
      <c r="AV97" s="14" t="s">
        <v>82</v>
      </c>
      <c r="AW97" s="14" t="s">
        <v>35</v>
      </c>
      <c r="AX97" s="14" t="s">
        <v>74</v>
      </c>
      <c r="AY97" s="245" t="s">
        <v>131</v>
      </c>
    </row>
    <row r="98" s="13" customFormat="1">
      <c r="A98" s="13"/>
      <c r="B98" s="224"/>
      <c r="C98" s="225"/>
      <c r="D98" s="226" t="s">
        <v>142</v>
      </c>
      <c r="E98" s="227" t="s">
        <v>19</v>
      </c>
      <c r="F98" s="228" t="s">
        <v>82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84</v>
      </c>
      <c r="AV98" s="13" t="s">
        <v>84</v>
      </c>
      <c r="AW98" s="13" t="s">
        <v>35</v>
      </c>
      <c r="AX98" s="13" t="s">
        <v>82</v>
      </c>
      <c r="AY98" s="235" t="s">
        <v>131</v>
      </c>
    </row>
    <row r="99" s="2" customFormat="1" ht="16.5" customHeight="1">
      <c r="A99" s="40"/>
      <c r="B99" s="41"/>
      <c r="C99" s="206" t="s">
        <v>138</v>
      </c>
      <c r="D99" s="206" t="s">
        <v>133</v>
      </c>
      <c r="E99" s="207" t="s">
        <v>870</v>
      </c>
      <c r="F99" s="208" t="s">
        <v>871</v>
      </c>
      <c r="G99" s="209" t="s">
        <v>855</v>
      </c>
      <c r="H99" s="210">
        <v>1</v>
      </c>
      <c r="I99" s="211"/>
      <c r="J99" s="212">
        <f>ROUND(I99*H99,2)</f>
        <v>0</v>
      </c>
      <c r="K99" s="208" t="s">
        <v>137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856</v>
      </c>
      <c r="AT99" s="217" t="s">
        <v>133</v>
      </c>
      <c r="AU99" s="217" t="s">
        <v>84</v>
      </c>
      <c r="AY99" s="19" t="s">
        <v>131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856</v>
      </c>
      <c r="BM99" s="217" t="s">
        <v>872</v>
      </c>
    </row>
    <row r="100" s="2" customFormat="1">
      <c r="A100" s="40"/>
      <c r="B100" s="41"/>
      <c r="C100" s="42"/>
      <c r="D100" s="219" t="s">
        <v>140</v>
      </c>
      <c r="E100" s="42"/>
      <c r="F100" s="220" t="s">
        <v>873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140</v>
      </c>
      <c r="AU100" s="19" t="s">
        <v>84</v>
      </c>
    </row>
    <row r="101" s="12" customFormat="1" ht="22.8" customHeight="1">
      <c r="A101" s="12"/>
      <c r="B101" s="190"/>
      <c r="C101" s="191"/>
      <c r="D101" s="192" t="s">
        <v>73</v>
      </c>
      <c r="E101" s="204" t="s">
        <v>874</v>
      </c>
      <c r="F101" s="204" t="s">
        <v>875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SUM(P102:P107)</f>
        <v>0</v>
      </c>
      <c r="Q101" s="198"/>
      <c r="R101" s="199">
        <f>SUM(R102:R107)</f>
        <v>0</v>
      </c>
      <c r="S101" s="198"/>
      <c r="T101" s="200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164</v>
      </c>
      <c r="AT101" s="202" t="s">
        <v>73</v>
      </c>
      <c r="AU101" s="202" t="s">
        <v>82</v>
      </c>
      <c r="AY101" s="201" t="s">
        <v>131</v>
      </c>
      <c r="BK101" s="203">
        <f>SUM(BK102:BK107)</f>
        <v>0</v>
      </c>
    </row>
    <row r="102" s="2" customFormat="1" ht="16.5" customHeight="1">
      <c r="A102" s="40"/>
      <c r="B102" s="41"/>
      <c r="C102" s="206" t="s">
        <v>164</v>
      </c>
      <c r="D102" s="206" t="s">
        <v>133</v>
      </c>
      <c r="E102" s="207" t="s">
        <v>876</v>
      </c>
      <c r="F102" s="208" t="s">
        <v>875</v>
      </c>
      <c r="G102" s="209" t="s">
        <v>855</v>
      </c>
      <c r="H102" s="210">
        <v>1</v>
      </c>
      <c r="I102" s="211"/>
      <c r="J102" s="212">
        <f>ROUND(I102*H102,2)</f>
        <v>0</v>
      </c>
      <c r="K102" s="208" t="s">
        <v>137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856</v>
      </c>
      <c r="AT102" s="217" t="s">
        <v>133</v>
      </c>
      <c r="AU102" s="217" t="s">
        <v>84</v>
      </c>
      <c r="AY102" s="19" t="s">
        <v>131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82</v>
      </c>
      <c r="BK102" s="218">
        <f>ROUND(I102*H102,2)</f>
        <v>0</v>
      </c>
      <c r="BL102" s="19" t="s">
        <v>856</v>
      </c>
      <c r="BM102" s="217" t="s">
        <v>877</v>
      </c>
    </row>
    <row r="103" s="2" customFormat="1">
      <c r="A103" s="40"/>
      <c r="B103" s="41"/>
      <c r="C103" s="42"/>
      <c r="D103" s="219" t="s">
        <v>140</v>
      </c>
      <c r="E103" s="42"/>
      <c r="F103" s="220" t="s">
        <v>878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140</v>
      </c>
      <c r="AU103" s="19" t="s">
        <v>84</v>
      </c>
    </row>
    <row r="104" s="14" customFormat="1">
      <c r="A104" s="14"/>
      <c r="B104" s="236"/>
      <c r="C104" s="237"/>
      <c r="D104" s="226" t="s">
        <v>142</v>
      </c>
      <c r="E104" s="238" t="s">
        <v>19</v>
      </c>
      <c r="F104" s="239" t="s">
        <v>879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84</v>
      </c>
      <c r="AV104" s="14" t="s">
        <v>82</v>
      </c>
      <c r="AW104" s="14" t="s">
        <v>35</v>
      </c>
      <c r="AX104" s="14" t="s">
        <v>74</v>
      </c>
      <c r="AY104" s="245" t="s">
        <v>131</v>
      </c>
    </row>
    <row r="105" s="14" customFormat="1">
      <c r="A105" s="14"/>
      <c r="B105" s="236"/>
      <c r="C105" s="237"/>
      <c r="D105" s="226" t="s">
        <v>142</v>
      </c>
      <c r="E105" s="238" t="s">
        <v>19</v>
      </c>
      <c r="F105" s="239" t="s">
        <v>880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84</v>
      </c>
      <c r="AV105" s="14" t="s">
        <v>82</v>
      </c>
      <c r="AW105" s="14" t="s">
        <v>35</v>
      </c>
      <c r="AX105" s="14" t="s">
        <v>74</v>
      </c>
      <c r="AY105" s="245" t="s">
        <v>131</v>
      </c>
    </row>
    <row r="106" s="14" customFormat="1">
      <c r="A106" s="14"/>
      <c r="B106" s="236"/>
      <c r="C106" s="237"/>
      <c r="D106" s="226" t="s">
        <v>142</v>
      </c>
      <c r="E106" s="238" t="s">
        <v>19</v>
      </c>
      <c r="F106" s="239" t="s">
        <v>881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142</v>
      </c>
      <c r="AU106" s="245" t="s">
        <v>84</v>
      </c>
      <c r="AV106" s="14" t="s">
        <v>82</v>
      </c>
      <c r="AW106" s="14" t="s">
        <v>35</v>
      </c>
      <c r="AX106" s="14" t="s">
        <v>74</v>
      </c>
      <c r="AY106" s="245" t="s">
        <v>131</v>
      </c>
    </row>
    <row r="107" s="13" customFormat="1">
      <c r="A107" s="13"/>
      <c r="B107" s="224"/>
      <c r="C107" s="225"/>
      <c r="D107" s="226" t="s">
        <v>142</v>
      </c>
      <c r="E107" s="227" t="s">
        <v>19</v>
      </c>
      <c r="F107" s="228" t="s">
        <v>82</v>
      </c>
      <c r="G107" s="225"/>
      <c r="H107" s="229">
        <v>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84</v>
      </c>
      <c r="AV107" s="13" t="s">
        <v>84</v>
      </c>
      <c r="AW107" s="13" t="s">
        <v>35</v>
      </c>
      <c r="AX107" s="13" t="s">
        <v>82</v>
      </c>
      <c r="AY107" s="235" t="s">
        <v>131</v>
      </c>
    </row>
    <row r="108" s="12" customFormat="1" ht="22.8" customHeight="1">
      <c r="A108" s="12"/>
      <c r="B108" s="190"/>
      <c r="C108" s="191"/>
      <c r="D108" s="192" t="s">
        <v>73</v>
      </c>
      <c r="E108" s="204" t="s">
        <v>882</v>
      </c>
      <c r="F108" s="204" t="s">
        <v>883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SUM(P109:P118)</f>
        <v>0</v>
      </c>
      <c r="Q108" s="198"/>
      <c r="R108" s="199">
        <f>SUM(R109:R118)</f>
        <v>0</v>
      </c>
      <c r="S108" s="198"/>
      <c r="T108" s="200">
        <f>SUM(T109:T118)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164</v>
      </c>
      <c r="AT108" s="202" t="s">
        <v>73</v>
      </c>
      <c r="AU108" s="202" t="s">
        <v>82</v>
      </c>
      <c r="AY108" s="201" t="s">
        <v>131</v>
      </c>
      <c r="BK108" s="203">
        <f>SUM(BK109:BK118)</f>
        <v>0</v>
      </c>
    </row>
    <row r="109" s="2" customFormat="1" ht="16.5" customHeight="1">
      <c r="A109" s="40"/>
      <c r="B109" s="41"/>
      <c r="C109" s="206" t="s">
        <v>169</v>
      </c>
      <c r="D109" s="206" t="s">
        <v>133</v>
      </c>
      <c r="E109" s="207" t="s">
        <v>884</v>
      </c>
      <c r="F109" s="208" t="s">
        <v>885</v>
      </c>
      <c r="G109" s="209" t="s">
        <v>855</v>
      </c>
      <c r="H109" s="210">
        <v>3</v>
      </c>
      <c r="I109" s="211"/>
      <c r="J109" s="212">
        <f>ROUND(I109*H109,2)</f>
        <v>0</v>
      </c>
      <c r="K109" s="208" t="s">
        <v>137</v>
      </c>
      <c r="L109" s="46"/>
      <c r="M109" s="213" t="s">
        <v>19</v>
      </c>
      <c r="N109" s="214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856</v>
      </c>
      <c r="AT109" s="217" t="s">
        <v>133</v>
      </c>
      <c r="AU109" s="217" t="s">
        <v>84</v>
      </c>
      <c r="AY109" s="19" t="s">
        <v>131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82</v>
      </c>
      <c r="BK109" s="218">
        <f>ROUND(I109*H109,2)</f>
        <v>0</v>
      </c>
      <c r="BL109" s="19" t="s">
        <v>856</v>
      </c>
      <c r="BM109" s="217" t="s">
        <v>886</v>
      </c>
    </row>
    <row r="110" s="2" customFormat="1">
      <c r="A110" s="40"/>
      <c r="B110" s="41"/>
      <c r="C110" s="42"/>
      <c r="D110" s="219" t="s">
        <v>140</v>
      </c>
      <c r="E110" s="42"/>
      <c r="F110" s="220" t="s">
        <v>887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140</v>
      </c>
      <c r="AU110" s="19" t="s">
        <v>84</v>
      </c>
    </row>
    <row r="111" s="2" customFormat="1" ht="16.5" customHeight="1">
      <c r="A111" s="40"/>
      <c r="B111" s="41"/>
      <c r="C111" s="206" t="s">
        <v>175</v>
      </c>
      <c r="D111" s="206" t="s">
        <v>133</v>
      </c>
      <c r="E111" s="207" t="s">
        <v>888</v>
      </c>
      <c r="F111" s="208" t="s">
        <v>889</v>
      </c>
      <c r="G111" s="209" t="s">
        <v>226</v>
      </c>
      <c r="H111" s="210">
        <v>1</v>
      </c>
      <c r="I111" s="211"/>
      <c r="J111" s="212">
        <f>ROUND(I111*H111,2)</f>
        <v>0</v>
      </c>
      <c r="K111" s="208" t="s">
        <v>137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856</v>
      </c>
      <c r="AT111" s="217" t="s">
        <v>133</v>
      </c>
      <c r="AU111" s="217" t="s">
        <v>84</v>
      </c>
      <c r="AY111" s="19" t="s">
        <v>131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856</v>
      </c>
      <c r="BM111" s="217" t="s">
        <v>890</v>
      </c>
    </row>
    <row r="112" s="2" customFormat="1">
      <c r="A112" s="40"/>
      <c r="B112" s="41"/>
      <c r="C112" s="42"/>
      <c r="D112" s="219" t="s">
        <v>140</v>
      </c>
      <c r="E112" s="42"/>
      <c r="F112" s="220" t="s">
        <v>891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140</v>
      </c>
      <c r="AU112" s="19" t="s">
        <v>84</v>
      </c>
    </row>
    <row r="113" s="2" customFormat="1" ht="16.5" customHeight="1">
      <c r="A113" s="40"/>
      <c r="B113" s="41"/>
      <c r="C113" s="206" t="s">
        <v>182</v>
      </c>
      <c r="D113" s="206" t="s">
        <v>133</v>
      </c>
      <c r="E113" s="207" t="s">
        <v>892</v>
      </c>
      <c r="F113" s="208" t="s">
        <v>893</v>
      </c>
      <c r="G113" s="209" t="s">
        <v>226</v>
      </c>
      <c r="H113" s="210">
        <v>1</v>
      </c>
      <c r="I113" s="211"/>
      <c r="J113" s="212">
        <f>ROUND(I113*H113,2)</f>
        <v>0</v>
      </c>
      <c r="K113" s="208" t="s">
        <v>137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856</v>
      </c>
      <c r="AT113" s="217" t="s">
        <v>133</v>
      </c>
      <c r="AU113" s="217" t="s">
        <v>84</v>
      </c>
      <c r="AY113" s="19" t="s">
        <v>131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856</v>
      </c>
      <c r="BM113" s="217" t="s">
        <v>894</v>
      </c>
    </row>
    <row r="114" s="2" customFormat="1">
      <c r="A114" s="40"/>
      <c r="B114" s="41"/>
      <c r="C114" s="42"/>
      <c r="D114" s="219" t="s">
        <v>140</v>
      </c>
      <c r="E114" s="42"/>
      <c r="F114" s="220" t="s">
        <v>895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84</v>
      </c>
    </row>
    <row r="115" s="14" customFormat="1">
      <c r="A115" s="14"/>
      <c r="B115" s="236"/>
      <c r="C115" s="237"/>
      <c r="D115" s="226" t="s">
        <v>142</v>
      </c>
      <c r="E115" s="238" t="s">
        <v>19</v>
      </c>
      <c r="F115" s="239" t="s">
        <v>896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84</v>
      </c>
      <c r="AV115" s="14" t="s">
        <v>82</v>
      </c>
      <c r="AW115" s="14" t="s">
        <v>35</v>
      </c>
      <c r="AX115" s="14" t="s">
        <v>74</v>
      </c>
      <c r="AY115" s="245" t="s">
        <v>131</v>
      </c>
    </row>
    <row r="116" s="14" customFormat="1">
      <c r="A116" s="14"/>
      <c r="B116" s="236"/>
      <c r="C116" s="237"/>
      <c r="D116" s="226" t="s">
        <v>142</v>
      </c>
      <c r="E116" s="238" t="s">
        <v>19</v>
      </c>
      <c r="F116" s="239" t="s">
        <v>897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142</v>
      </c>
      <c r="AU116" s="245" t="s">
        <v>84</v>
      </c>
      <c r="AV116" s="14" t="s">
        <v>82</v>
      </c>
      <c r="AW116" s="14" t="s">
        <v>35</v>
      </c>
      <c r="AX116" s="14" t="s">
        <v>74</v>
      </c>
      <c r="AY116" s="245" t="s">
        <v>131</v>
      </c>
    </row>
    <row r="117" s="14" customFormat="1">
      <c r="A117" s="14"/>
      <c r="B117" s="236"/>
      <c r="C117" s="237"/>
      <c r="D117" s="226" t="s">
        <v>142</v>
      </c>
      <c r="E117" s="238" t="s">
        <v>19</v>
      </c>
      <c r="F117" s="239" t="s">
        <v>898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142</v>
      </c>
      <c r="AU117" s="245" t="s">
        <v>84</v>
      </c>
      <c r="AV117" s="14" t="s">
        <v>82</v>
      </c>
      <c r="AW117" s="14" t="s">
        <v>35</v>
      </c>
      <c r="AX117" s="14" t="s">
        <v>74</v>
      </c>
      <c r="AY117" s="245" t="s">
        <v>131</v>
      </c>
    </row>
    <row r="118" s="13" customFormat="1">
      <c r="A118" s="13"/>
      <c r="B118" s="224"/>
      <c r="C118" s="225"/>
      <c r="D118" s="226" t="s">
        <v>142</v>
      </c>
      <c r="E118" s="227" t="s">
        <v>19</v>
      </c>
      <c r="F118" s="228" t="s">
        <v>82</v>
      </c>
      <c r="G118" s="225"/>
      <c r="H118" s="229">
        <v>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84</v>
      </c>
      <c r="AV118" s="13" t="s">
        <v>84</v>
      </c>
      <c r="AW118" s="13" t="s">
        <v>35</v>
      </c>
      <c r="AX118" s="13" t="s">
        <v>82</v>
      </c>
      <c r="AY118" s="235" t="s">
        <v>131</v>
      </c>
    </row>
    <row r="119" s="12" customFormat="1" ht="22.8" customHeight="1">
      <c r="A119" s="12"/>
      <c r="B119" s="190"/>
      <c r="C119" s="191"/>
      <c r="D119" s="192" t="s">
        <v>73</v>
      </c>
      <c r="E119" s="204" t="s">
        <v>899</v>
      </c>
      <c r="F119" s="204" t="s">
        <v>900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SUM(P120:P123)</f>
        <v>0</v>
      </c>
      <c r="Q119" s="198"/>
      <c r="R119" s="199">
        <f>SUM(R120:R123)</f>
        <v>0</v>
      </c>
      <c r="S119" s="198"/>
      <c r="T119" s="200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164</v>
      </c>
      <c r="AT119" s="202" t="s">
        <v>73</v>
      </c>
      <c r="AU119" s="202" t="s">
        <v>82</v>
      </c>
      <c r="AY119" s="201" t="s">
        <v>131</v>
      </c>
      <c r="BK119" s="203">
        <f>SUM(BK120:BK123)</f>
        <v>0</v>
      </c>
    </row>
    <row r="120" s="2" customFormat="1" ht="16.5" customHeight="1">
      <c r="A120" s="40"/>
      <c r="B120" s="41"/>
      <c r="C120" s="206" t="s">
        <v>188</v>
      </c>
      <c r="D120" s="206" t="s">
        <v>133</v>
      </c>
      <c r="E120" s="207" t="s">
        <v>901</v>
      </c>
      <c r="F120" s="208" t="s">
        <v>902</v>
      </c>
      <c r="G120" s="209" t="s">
        <v>855</v>
      </c>
      <c r="H120" s="210">
        <v>1</v>
      </c>
      <c r="I120" s="211"/>
      <c r="J120" s="212">
        <f>ROUND(I120*H120,2)</f>
        <v>0</v>
      </c>
      <c r="K120" s="208" t="s">
        <v>137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856</v>
      </c>
      <c r="AT120" s="217" t="s">
        <v>133</v>
      </c>
      <c r="AU120" s="217" t="s">
        <v>84</v>
      </c>
      <c r="AY120" s="19" t="s">
        <v>131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856</v>
      </c>
      <c r="BM120" s="217" t="s">
        <v>903</v>
      </c>
    </row>
    <row r="121" s="2" customFormat="1">
      <c r="A121" s="40"/>
      <c r="B121" s="41"/>
      <c r="C121" s="42"/>
      <c r="D121" s="219" t="s">
        <v>140</v>
      </c>
      <c r="E121" s="42"/>
      <c r="F121" s="220" t="s">
        <v>904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84</v>
      </c>
    </row>
    <row r="122" s="14" customFormat="1">
      <c r="A122" s="14"/>
      <c r="B122" s="236"/>
      <c r="C122" s="237"/>
      <c r="D122" s="226" t="s">
        <v>142</v>
      </c>
      <c r="E122" s="238" t="s">
        <v>19</v>
      </c>
      <c r="F122" s="239" t="s">
        <v>905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142</v>
      </c>
      <c r="AU122" s="245" t="s">
        <v>84</v>
      </c>
      <c r="AV122" s="14" t="s">
        <v>82</v>
      </c>
      <c r="AW122" s="14" t="s">
        <v>35</v>
      </c>
      <c r="AX122" s="14" t="s">
        <v>74</v>
      </c>
      <c r="AY122" s="245" t="s">
        <v>131</v>
      </c>
    </row>
    <row r="123" s="13" customFormat="1">
      <c r="A123" s="13"/>
      <c r="B123" s="224"/>
      <c r="C123" s="225"/>
      <c r="D123" s="226" t="s">
        <v>142</v>
      </c>
      <c r="E123" s="227" t="s">
        <v>19</v>
      </c>
      <c r="F123" s="228" t="s">
        <v>82</v>
      </c>
      <c r="G123" s="225"/>
      <c r="H123" s="229">
        <v>1</v>
      </c>
      <c r="I123" s="230"/>
      <c r="J123" s="225"/>
      <c r="K123" s="225"/>
      <c r="L123" s="231"/>
      <c r="M123" s="271"/>
      <c r="N123" s="272"/>
      <c r="O123" s="272"/>
      <c r="P123" s="272"/>
      <c r="Q123" s="272"/>
      <c r="R123" s="272"/>
      <c r="S123" s="272"/>
      <c r="T123" s="27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84</v>
      </c>
      <c r="AV123" s="13" t="s">
        <v>84</v>
      </c>
      <c r="AW123" s="13" t="s">
        <v>35</v>
      </c>
      <c r="AX123" s="13" t="s">
        <v>82</v>
      </c>
      <c r="AY123" s="235" t="s">
        <v>131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0H3xeFfiNUbTpV5FtEpNcKgUpgP48lBfDTptHJ0OiMfjzNRuomRrm07+KqC66gMQFubyKHtj8GzvN87T1DT0dg==" hashValue="TQd968t8jI/MZTlMoha6cwqQqhLZ+vkC7uvpMNFrOwVmZcjUWo5jYqMFvzxDMBoWyDvO5CK8QZg1WTy36LH3zg==" algorithmName="SHA-512" password="CC35"/>
  <autoFilter ref="C83:K12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203000"/>
    <hyperlink ref="F92" r:id="rId2" display="https://podminky.urs.cz/item/CS_URS_2024_01/012303000"/>
    <hyperlink ref="F96" r:id="rId3" display="https://podminky.urs.cz/item/CS_URS_2024_01/013002000"/>
    <hyperlink ref="F100" r:id="rId4" display="https://podminky.urs.cz/item/CS_URS_2024_01/013254000"/>
    <hyperlink ref="F103" r:id="rId5" display="https://podminky.urs.cz/item/CS_URS_2024_01/030001000"/>
    <hyperlink ref="F110" r:id="rId6" display="https://podminky.urs.cz/item/CS_URS_2024_01/043154000"/>
    <hyperlink ref="F112" r:id="rId7" display="https://podminky.urs.cz/item/CS_URS_2024_01/044002000"/>
    <hyperlink ref="F114" r:id="rId8" display="https://podminky.urs.cz/item/CS_URS_2024_01/045002000"/>
    <hyperlink ref="F121" r:id="rId9" display="https://podminky.urs.cz/item/CS_URS_2024_01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906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907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908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909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910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911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912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913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914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915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916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81</v>
      </c>
      <c r="F18" s="285" t="s">
        <v>917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918</v>
      </c>
      <c r="F19" s="285" t="s">
        <v>919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920</v>
      </c>
      <c r="F20" s="285" t="s">
        <v>921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922</v>
      </c>
      <c r="F21" s="285" t="s">
        <v>923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924</v>
      </c>
      <c r="F22" s="285" t="s">
        <v>925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926</v>
      </c>
      <c r="F23" s="285" t="s">
        <v>927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928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929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930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931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932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933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934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935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936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117</v>
      </c>
      <c r="F36" s="285"/>
      <c r="G36" s="285" t="s">
        <v>937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938</v>
      </c>
      <c r="F37" s="285"/>
      <c r="G37" s="285" t="s">
        <v>939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55</v>
      </c>
      <c r="F38" s="285"/>
      <c r="G38" s="285" t="s">
        <v>940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56</v>
      </c>
      <c r="F39" s="285"/>
      <c r="G39" s="285" t="s">
        <v>941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118</v>
      </c>
      <c r="F40" s="285"/>
      <c r="G40" s="285" t="s">
        <v>942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119</v>
      </c>
      <c r="F41" s="285"/>
      <c r="G41" s="285" t="s">
        <v>943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944</v>
      </c>
      <c r="F42" s="285"/>
      <c r="G42" s="285" t="s">
        <v>945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946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947</v>
      </c>
      <c r="F44" s="285"/>
      <c r="G44" s="285" t="s">
        <v>948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121</v>
      </c>
      <c r="F45" s="285"/>
      <c r="G45" s="285" t="s">
        <v>949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950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951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952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953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954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955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956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957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958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959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960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961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962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963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964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965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966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967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968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969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970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971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972</v>
      </c>
      <c r="D76" s="303"/>
      <c r="E76" s="303"/>
      <c r="F76" s="303" t="s">
        <v>973</v>
      </c>
      <c r="G76" s="304"/>
      <c r="H76" s="303" t="s">
        <v>56</v>
      </c>
      <c r="I76" s="303" t="s">
        <v>59</v>
      </c>
      <c r="J76" s="303" t="s">
        <v>974</v>
      </c>
      <c r="K76" s="302"/>
    </row>
    <row r="77" s="1" customFormat="1" ht="17.25" customHeight="1">
      <c r="B77" s="300"/>
      <c r="C77" s="305" t="s">
        <v>975</v>
      </c>
      <c r="D77" s="305"/>
      <c r="E77" s="305"/>
      <c r="F77" s="306" t="s">
        <v>976</v>
      </c>
      <c r="G77" s="307"/>
      <c r="H77" s="305"/>
      <c r="I77" s="305"/>
      <c r="J77" s="305" t="s">
        <v>977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55</v>
      </c>
      <c r="D79" s="310"/>
      <c r="E79" s="310"/>
      <c r="F79" s="311" t="s">
        <v>978</v>
      </c>
      <c r="G79" s="312"/>
      <c r="H79" s="288" t="s">
        <v>979</v>
      </c>
      <c r="I79" s="288" t="s">
        <v>980</v>
      </c>
      <c r="J79" s="288">
        <v>20</v>
      </c>
      <c r="K79" s="302"/>
    </row>
    <row r="80" s="1" customFormat="1" ht="15" customHeight="1">
      <c r="B80" s="300"/>
      <c r="C80" s="288" t="s">
        <v>981</v>
      </c>
      <c r="D80" s="288"/>
      <c r="E80" s="288"/>
      <c r="F80" s="311" t="s">
        <v>978</v>
      </c>
      <c r="G80" s="312"/>
      <c r="H80" s="288" t="s">
        <v>982</v>
      </c>
      <c r="I80" s="288" t="s">
        <v>980</v>
      </c>
      <c r="J80" s="288">
        <v>120</v>
      </c>
      <c r="K80" s="302"/>
    </row>
    <row r="81" s="1" customFormat="1" ht="15" customHeight="1">
      <c r="B81" s="313"/>
      <c r="C81" s="288" t="s">
        <v>983</v>
      </c>
      <c r="D81" s="288"/>
      <c r="E81" s="288"/>
      <c r="F81" s="311" t="s">
        <v>984</v>
      </c>
      <c r="G81" s="312"/>
      <c r="H81" s="288" t="s">
        <v>985</v>
      </c>
      <c r="I81" s="288" t="s">
        <v>980</v>
      </c>
      <c r="J81" s="288">
        <v>50</v>
      </c>
      <c r="K81" s="302"/>
    </row>
    <row r="82" s="1" customFormat="1" ht="15" customHeight="1">
      <c r="B82" s="313"/>
      <c r="C82" s="288" t="s">
        <v>986</v>
      </c>
      <c r="D82" s="288"/>
      <c r="E82" s="288"/>
      <c r="F82" s="311" t="s">
        <v>978</v>
      </c>
      <c r="G82" s="312"/>
      <c r="H82" s="288" t="s">
        <v>987</v>
      </c>
      <c r="I82" s="288" t="s">
        <v>988</v>
      </c>
      <c r="J82" s="288"/>
      <c r="K82" s="302"/>
    </row>
    <row r="83" s="1" customFormat="1" ht="15" customHeight="1">
      <c r="B83" s="313"/>
      <c r="C83" s="314" t="s">
        <v>989</v>
      </c>
      <c r="D83" s="314"/>
      <c r="E83" s="314"/>
      <c r="F83" s="315" t="s">
        <v>984</v>
      </c>
      <c r="G83" s="314"/>
      <c r="H83" s="314" t="s">
        <v>990</v>
      </c>
      <c r="I83" s="314" t="s">
        <v>980</v>
      </c>
      <c r="J83" s="314">
        <v>15</v>
      </c>
      <c r="K83" s="302"/>
    </row>
    <row r="84" s="1" customFormat="1" ht="15" customHeight="1">
      <c r="B84" s="313"/>
      <c r="C84" s="314" t="s">
        <v>991</v>
      </c>
      <c r="D84" s="314"/>
      <c r="E84" s="314"/>
      <c r="F84" s="315" t="s">
        <v>984</v>
      </c>
      <c r="G84" s="314"/>
      <c r="H84" s="314" t="s">
        <v>992</v>
      </c>
      <c r="I84" s="314" t="s">
        <v>980</v>
      </c>
      <c r="J84" s="314">
        <v>15</v>
      </c>
      <c r="K84" s="302"/>
    </row>
    <row r="85" s="1" customFormat="1" ht="15" customHeight="1">
      <c r="B85" s="313"/>
      <c r="C85" s="314" t="s">
        <v>993</v>
      </c>
      <c r="D85" s="314"/>
      <c r="E85" s="314"/>
      <c r="F85" s="315" t="s">
        <v>984</v>
      </c>
      <c r="G85" s="314"/>
      <c r="H85" s="314" t="s">
        <v>994</v>
      </c>
      <c r="I85" s="314" t="s">
        <v>980</v>
      </c>
      <c r="J85" s="314">
        <v>20</v>
      </c>
      <c r="K85" s="302"/>
    </row>
    <row r="86" s="1" customFormat="1" ht="15" customHeight="1">
      <c r="B86" s="313"/>
      <c r="C86" s="314" t="s">
        <v>995</v>
      </c>
      <c r="D86" s="314"/>
      <c r="E86" s="314"/>
      <c r="F86" s="315" t="s">
        <v>984</v>
      </c>
      <c r="G86" s="314"/>
      <c r="H86" s="314" t="s">
        <v>996</v>
      </c>
      <c r="I86" s="314" t="s">
        <v>980</v>
      </c>
      <c r="J86" s="314">
        <v>20</v>
      </c>
      <c r="K86" s="302"/>
    </row>
    <row r="87" s="1" customFormat="1" ht="15" customHeight="1">
      <c r="B87" s="313"/>
      <c r="C87" s="288" t="s">
        <v>997</v>
      </c>
      <c r="D87" s="288"/>
      <c r="E87" s="288"/>
      <c r="F87" s="311" t="s">
        <v>984</v>
      </c>
      <c r="G87" s="312"/>
      <c r="H87" s="288" t="s">
        <v>998</v>
      </c>
      <c r="I87" s="288" t="s">
        <v>980</v>
      </c>
      <c r="J87" s="288">
        <v>50</v>
      </c>
      <c r="K87" s="302"/>
    </row>
    <row r="88" s="1" customFormat="1" ht="15" customHeight="1">
      <c r="B88" s="313"/>
      <c r="C88" s="288" t="s">
        <v>999</v>
      </c>
      <c r="D88" s="288"/>
      <c r="E88" s="288"/>
      <c r="F88" s="311" t="s">
        <v>984</v>
      </c>
      <c r="G88" s="312"/>
      <c r="H88" s="288" t="s">
        <v>1000</v>
      </c>
      <c r="I88" s="288" t="s">
        <v>980</v>
      </c>
      <c r="J88" s="288">
        <v>20</v>
      </c>
      <c r="K88" s="302"/>
    </row>
    <row r="89" s="1" customFormat="1" ht="15" customHeight="1">
      <c r="B89" s="313"/>
      <c r="C89" s="288" t="s">
        <v>1001</v>
      </c>
      <c r="D89" s="288"/>
      <c r="E89" s="288"/>
      <c r="F89" s="311" t="s">
        <v>984</v>
      </c>
      <c r="G89" s="312"/>
      <c r="H89" s="288" t="s">
        <v>1002</v>
      </c>
      <c r="I89" s="288" t="s">
        <v>980</v>
      </c>
      <c r="J89" s="288">
        <v>20</v>
      </c>
      <c r="K89" s="302"/>
    </row>
    <row r="90" s="1" customFormat="1" ht="15" customHeight="1">
      <c r="B90" s="313"/>
      <c r="C90" s="288" t="s">
        <v>1003</v>
      </c>
      <c r="D90" s="288"/>
      <c r="E90" s="288"/>
      <c r="F90" s="311" t="s">
        <v>984</v>
      </c>
      <c r="G90" s="312"/>
      <c r="H90" s="288" t="s">
        <v>1004</v>
      </c>
      <c r="I90" s="288" t="s">
        <v>980</v>
      </c>
      <c r="J90" s="288">
        <v>50</v>
      </c>
      <c r="K90" s="302"/>
    </row>
    <row r="91" s="1" customFormat="1" ht="15" customHeight="1">
      <c r="B91" s="313"/>
      <c r="C91" s="288" t="s">
        <v>1005</v>
      </c>
      <c r="D91" s="288"/>
      <c r="E91" s="288"/>
      <c r="F91" s="311" t="s">
        <v>984</v>
      </c>
      <c r="G91" s="312"/>
      <c r="H91" s="288" t="s">
        <v>1005</v>
      </c>
      <c r="I91" s="288" t="s">
        <v>980</v>
      </c>
      <c r="J91" s="288">
        <v>50</v>
      </c>
      <c r="K91" s="302"/>
    </row>
    <row r="92" s="1" customFormat="1" ht="15" customHeight="1">
      <c r="B92" s="313"/>
      <c r="C92" s="288" t="s">
        <v>1006</v>
      </c>
      <c r="D92" s="288"/>
      <c r="E92" s="288"/>
      <c r="F92" s="311" t="s">
        <v>984</v>
      </c>
      <c r="G92" s="312"/>
      <c r="H92" s="288" t="s">
        <v>1007</v>
      </c>
      <c r="I92" s="288" t="s">
        <v>980</v>
      </c>
      <c r="J92" s="288">
        <v>255</v>
      </c>
      <c r="K92" s="302"/>
    </row>
    <row r="93" s="1" customFormat="1" ht="15" customHeight="1">
      <c r="B93" s="313"/>
      <c r="C93" s="288" t="s">
        <v>1008</v>
      </c>
      <c r="D93" s="288"/>
      <c r="E93" s="288"/>
      <c r="F93" s="311" t="s">
        <v>978</v>
      </c>
      <c r="G93" s="312"/>
      <c r="H93" s="288" t="s">
        <v>1009</v>
      </c>
      <c r="I93" s="288" t="s">
        <v>1010</v>
      </c>
      <c r="J93" s="288"/>
      <c r="K93" s="302"/>
    </row>
    <row r="94" s="1" customFormat="1" ht="15" customHeight="1">
      <c r="B94" s="313"/>
      <c r="C94" s="288" t="s">
        <v>1011</v>
      </c>
      <c r="D94" s="288"/>
      <c r="E94" s="288"/>
      <c r="F94" s="311" t="s">
        <v>978</v>
      </c>
      <c r="G94" s="312"/>
      <c r="H94" s="288" t="s">
        <v>1012</v>
      </c>
      <c r="I94" s="288" t="s">
        <v>1013</v>
      </c>
      <c r="J94" s="288"/>
      <c r="K94" s="302"/>
    </row>
    <row r="95" s="1" customFormat="1" ht="15" customHeight="1">
      <c r="B95" s="313"/>
      <c r="C95" s="288" t="s">
        <v>1014</v>
      </c>
      <c r="D95" s="288"/>
      <c r="E95" s="288"/>
      <c r="F95" s="311" t="s">
        <v>978</v>
      </c>
      <c r="G95" s="312"/>
      <c r="H95" s="288" t="s">
        <v>1014</v>
      </c>
      <c r="I95" s="288" t="s">
        <v>1013</v>
      </c>
      <c r="J95" s="288"/>
      <c r="K95" s="302"/>
    </row>
    <row r="96" s="1" customFormat="1" ht="15" customHeight="1">
      <c r="B96" s="313"/>
      <c r="C96" s="288" t="s">
        <v>40</v>
      </c>
      <c r="D96" s="288"/>
      <c r="E96" s="288"/>
      <c r="F96" s="311" t="s">
        <v>978</v>
      </c>
      <c r="G96" s="312"/>
      <c r="H96" s="288" t="s">
        <v>1015</v>
      </c>
      <c r="I96" s="288" t="s">
        <v>1013</v>
      </c>
      <c r="J96" s="288"/>
      <c r="K96" s="302"/>
    </row>
    <row r="97" s="1" customFormat="1" ht="15" customHeight="1">
      <c r="B97" s="313"/>
      <c r="C97" s="288" t="s">
        <v>50</v>
      </c>
      <c r="D97" s="288"/>
      <c r="E97" s="288"/>
      <c r="F97" s="311" t="s">
        <v>978</v>
      </c>
      <c r="G97" s="312"/>
      <c r="H97" s="288" t="s">
        <v>1016</v>
      </c>
      <c r="I97" s="288" t="s">
        <v>1013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1017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972</v>
      </c>
      <c r="D103" s="303"/>
      <c r="E103" s="303"/>
      <c r="F103" s="303" t="s">
        <v>973</v>
      </c>
      <c r="G103" s="304"/>
      <c r="H103" s="303" t="s">
        <v>56</v>
      </c>
      <c r="I103" s="303" t="s">
        <v>59</v>
      </c>
      <c r="J103" s="303" t="s">
        <v>974</v>
      </c>
      <c r="K103" s="302"/>
    </row>
    <row r="104" s="1" customFormat="1" ht="17.25" customHeight="1">
      <c r="B104" s="300"/>
      <c r="C104" s="305" t="s">
        <v>975</v>
      </c>
      <c r="D104" s="305"/>
      <c r="E104" s="305"/>
      <c r="F104" s="306" t="s">
        <v>976</v>
      </c>
      <c r="G104" s="307"/>
      <c r="H104" s="305"/>
      <c r="I104" s="305"/>
      <c r="J104" s="305" t="s">
        <v>977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55</v>
      </c>
      <c r="D106" s="310"/>
      <c r="E106" s="310"/>
      <c r="F106" s="311" t="s">
        <v>978</v>
      </c>
      <c r="G106" s="288"/>
      <c r="H106" s="288" t="s">
        <v>1018</v>
      </c>
      <c r="I106" s="288" t="s">
        <v>980</v>
      </c>
      <c r="J106" s="288">
        <v>20</v>
      </c>
      <c r="K106" s="302"/>
    </row>
    <row r="107" s="1" customFormat="1" ht="15" customHeight="1">
      <c r="B107" s="300"/>
      <c r="C107" s="288" t="s">
        <v>981</v>
      </c>
      <c r="D107" s="288"/>
      <c r="E107" s="288"/>
      <c r="F107" s="311" t="s">
        <v>978</v>
      </c>
      <c r="G107" s="288"/>
      <c r="H107" s="288" t="s">
        <v>1018</v>
      </c>
      <c r="I107" s="288" t="s">
        <v>980</v>
      </c>
      <c r="J107" s="288">
        <v>120</v>
      </c>
      <c r="K107" s="302"/>
    </row>
    <row r="108" s="1" customFormat="1" ht="15" customHeight="1">
      <c r="B108" s="313"/>
      <c r="C108" s="288" t="s">
        <v>983</v>
      </c>
      <c r="D108" s="288"/>
      <c r="E108" s="288"/>
      <c r="F108" s="311" t="s">
        <v>984</v>
      </c>
      <c r="G108" s="288"/>
      <c r="H108" s="288" t="s">
        <v>1018</v>
      </c>
      <c r="I108" s="288" t="s">
        <v>980</v>
      </c>
      <c r="J108" s="288">
        <v>50</v>
      </c>
      <c r="K108" s="302"/>
    </row>
    <row r="109" s="1" customFormat="1" ht="15" customHeight="1">
      <c r="B109" s="313"/>
      <c r="C109" s="288" t="s">
        <v>986</v>
      </c>
      <c r="D109" s="288"/>
      <c r="E109" s="288"/>
      <c r="F109" s="311" t="s">
        <v>978</v>
      </c>
      <c r="G109" s="288"/>
      <c r="H109" s="288" t="s">
        <v>1018</v>
      </c>
      <c r="I109" s="288" t="s">
        <v>988</v>
      </c>
      <c r="J109" s="288"/>
      <c r="K109" s="302"/>
    </row>
    <row r="110" s="1" customFormat="1" ht="15" customHeight="1">
      <c r="B110" s="313"/>
      <c r="C110" s="288" t="s">
        <v>997</v>
      </c>
      <c r="D110" s="288"/>
      <c r="E110" s="288"/>
      <c r="F110" s="311" t="s">
        <v>984</v>
      </c>
      <c r="G110" s="288"/>
      <c r="H110" s="288" t="s">
        <v>1018</v>
      </c>
      <c r="I110" s="288" t="s">
        <v>980</v>
      </c>
      <c r="J110" s="288">
        <v>50</v>
      </c>
      <c r="K110" s="302"/>
    </row>
    <row r="111" s="1" customFormat="1" ht="15" customHeight="1">
      <c r="B111" s="313"/>
      <c r="C111" s="288" t="s">
        <v>1005</v>
      </c>
      <c r="D111" s="288"/>
      <c r="E111" s="288"/>
      <c r="F111" s="311" t="s">
        <v>984</v>
      </c>
      <c r="G111" s="288"/>
      <c r="H111" s="288" t="s">
        <v>1018</v>
      </c>
      <c r="I111" s="288" t="s">
        <v>980</v>
      </c>
      <c r="J111" s="288">
        <v>50</v>
      </c>
      <c r="K111" s="302"/>
    </row>
    <row r="112" s="1" customFormat="1" ht="15" customHeight="1">
      <c r="B112" s="313"/>
      <c r="C112" s="288" t="s">
        <v>1003</v>
      </c>
      <c r="D112" s="288"/>
      <c r="E112" s="288"/>
      <c r="F112" s="311" t="s">
        <v>984</v>
      </c>
      <c r="G112" s="288"/>
      <c r="H112" s="288" t="s">
        <v>1018</v>
      </c>
      <c r="I112" s="288" t="s">
        <v>980</v>
      </c>
      <c r="J112" s="288">
        <v>50</v>
      </c>
      <c r="K112" s="302"/>
    </row>
    <row r="113" s="1" customFormat="1" ht="15" customHeight="1">
      <c r="B113" s="313"/>
      <c r="C113" s="288" t="s">
        <v>55</v>
      </c>
      <c r="D113" s="288"/>
      <c r="E113" s="288"/>
      <c r="F113" s="311" t="s">
        <v>978</v>
      </c>
      <c r="G113" s="288"/>
      <c r="H113" s="288" t="s">
        <v>1019</v>
      </c>
      <c r="I113" s="288" t="s">
        <v>980</v>
      </c>
      <c r="J113" s="288">
        <v>20</v>
      </c>
      <c r="K113" s="302"/>
    </row>
    <row r="114" s="1" customFormat="1" ht="15" customHeight="1">
      <c r="B114" s="313"/>
      <c r="C114" s="288" t="s">
        <v>1020</v>
      </c>
      <c r="D114" s="288"/>
      <c r="E114" s="288"/>
      <c r="F114" s="311" t="s">
        <v>978</v>
      </c>
      <c r="G114" s="288"/>
      <c r="H114" s="288" t="s">
        <v>1021</v>
      </c>
      <c r="I114" s="288" t="s">
        <v>980</v>
      </c>
      <c r="J114" s="288">
        <v>120</v>
      </c>
      <c r="K114" s="302"/>
    </row>
    <row r="115" s="1" customFormat="1" ht="15" customHeight="1">
      <c r="B115" s="313"/>
      <c r="C115" s="288" t="s">
        <v>40</v>
      </c>
      <c r="D115" s="288"/>
      <c r="E115" s="288"/>
      <c r="F115" s="311" t="s">
        <v>978</v>
      </c>
      <c r="G115" s="288"/>
      <c r="H115" s="288" t="s">
        <v>1022</v>
      </c>
      <c r="I115" s="288" t="s">
        <v>1013</v>
      </c>
      <c r="J115" s="288"/>
      <c r="K115" s="302"/>
    </row>
    <row r="116" s="1" customFormat="1" ht="15" customHeight="1">
      <c r="B116" s="313"/>
      <c r="C116" s="288" t="s">
        <v>50</v>
      </c>
      <c r="D116" s="288"/>
      <c r="E116" s="288"/>
      <c r="F116" s="311" t="s">
        <v>978</v>
      </c>
      <c r="G116" s="288"/>
      <c r="H116" s="288" t="s">
        <v>1023</v>
      </c>
      <c r="I116" s="288" t="s">
        <v>1013</v>
      </c>
      <c r="J116" s="288"/>
      <c r="K116" s="302"/>
    </row>
    <row r="117" s="1" customFormat="1" ht="15" customHeight="1">
      <c r="B117" s="313"/>
      <c r="C117" s="288" t="s">
        <v>59</v>
      </c>
      <c r="D117" s="288"/>
      <c r="E117" s="288"/>
      <c r="F117" s="311" t="s">
        <v>978</v>
      </c>
      <c r="G117" s="288"/>
      <c r="H117" s="288" t="s">
        <v>1024</v>
      </c>
      <c r="I117" s="288" t="s">
        <v>1025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1026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972</v>
      </c>
      <c r="D123" s="303"/>
      <c r="E123" s="303"/>
      <c r="F123" s="303" t="s">
        <v>973</v>
      </c>
      <c r="G123" s="304"/>
      <c r="H123" s="303" t="s">
        <v>56</v>
      </c>
      <c r="I123" s="303" t="s">
        <v>59</v>
      </c>
      <c r="J123" s="303" t="s">
        <v>974</v>
      </c>
      <c r="K123" s="332"/>
    </row>
    <row r="124" s="1" customFormat="1" ht="17.25" customHeight="1">
      <c r="B124" s="331"/>
      <c r="C124" s="305" t="s">
        <v>975</v>
      </c>
      <c r="D124" s="305"/>
      <c r="E124" s="305"/>
      <c r="F124" s="306" t="s">
        <v>976</v>
      </c>
      <c r="G124" s="307"/>
      <c r="H124" s="305"/>
      <c r="I124" s="305"/>
      <c r="J124" s="305" t="s">
        <v>977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981</v>
      </c>
      <c r="D126" s="310"/>
      <c r="E126" s="310"/>
      <c r="F126" s="311" t="s">
        <v>978</v>
      </c>
      <c r="G126" s="288"/>
      <c r="H126" s="288" t="s">
        <v>1018</v>
      </c>
      <c r="I126" s="288" t="s">
        <v>980</v>
      </c>
      <c r="J126" s="288">
        <v>120</v>
      </c>
      <c r="K126" s="336"/>
    </row>
    <row r="127" s="1" customFormat="1" ht="15" customHeight="1">
      <c r="B127" s="333"/>
      <c r="C127" s="288" t="s">
        <v>1027</v>
      </c>
      <c r="D127" s="288"/>
      <c r="E127" s="288"/>
      <c r="F127" s="311" t="s">
        <v>978</v>
      </c>
      <c r="G127" s="288"/>
      <c r="H127" s="288" t="s">
        <v>1028</v>
      </c>
      <c r="I127" s="288" t="s">
        <v>980</v>
      </c>
      <c r="J127" s="288" t="s">
        <v>1029</v>
      </c>
      <c r="K127" s="336"/>
    </row>
    <row r="128" s="1" customFormat="1" ht="15" customHeight="1">
      <c r="B128" s="333"/>
      <c r="C128" s="288" t="s">
        <v>926</v>
      </c>
      <c r="D128" s="288"/>
      <c r="E128" s="288"/>
      <c r="F128" s="311" t="s">
        <v>978</v>
      </c>
      <c r="G128" s="288"/>
      <c r="H128" s="288" t="s">
        <v>1030</v>
      </c>
      <c r="I128" s="288" t="s">
        <v>980</v>
      </c>
      <c r="J128" s="288" t="s">
        <v>1029</v>
      </c>
      <c r="K128" s="336"/>
    </row>
    <row r="129" s="1" customFormat="1" ht="15" customHeight="1">
      <c r="B129" s="333"/>
      <c r="C129" s="288" t="s">
        <v>989</v>
      </c>
      <c r="D129" s="288"/>
      <c r="E129" s="288"/>
      <c r="F129" s="311" t="s">
        <v>984</v>
      </c>
      <c r="G129" s="288"/>
      <c r="H129" s="288" t="s">
        <v>990</v>
      </c>
      <c r="I129" s="288" t="s">
        <v>980</v>
      </c>
      <c r="J129" s="288">
        <v>15</v>
      </c>
      <c r="K129" s="336"/>
    </row>
    <row r="130" s="1" customFormat="1" ht="15" customHeight="1">
      <c r="B130" s="333"/>
      <c r="C130" s="314" t="s">
        <v>991</v>
      </c>
      <c r="D130" s="314"/>
      <c r="E130" s="314"/>
      <c r="F130" s="315" t="s">
        <v>984</v>
      </c>
      <c r="G130" s="314"/>
      <c r="H130" s="314" t="s">
        <v>992</v>
      </c>
      <c r="I130" s="314" t="s">
        <v>980</v>
      </c>
      <c r="J130" s="314">
        <v>15</v>
      </c>
      <c r="K130" s="336"/>
    </row>
    <row r="131" s="1" customFormat="1" ht="15" customHeight="1">
      <c r="B131" s="333"/>
      <c r="C131" s="314" t="s">
        <v>993</v>
      </c>
      <c r="D131" s="314"/>
      <c r="E131" s="314"/>
      <c r="F131" s="315" t="s">
        <v>984</v>
      </c>
      <c r="G131" s="314"/>
      <c r="H131" s="314" t="s">
        <v>994</v>
      </c>
      <c r="I131" s="314" t="s">
        <v>980</v>
      </c>
      <c r="J131" s="314">
        <v>20</v>
      </c>
      <c r="K131" s="336"/>
    </row>
    <row r="132" s="1" customFormat="1" ht="15" customHeight="1">
      <c r="B132" s="333"/>
      <c r="C132" s="314" t="s">
        <v>995</v>
      </c>
      <c r="D132" s="314"/>
      <c r="E132" s="314"/>
      <c r="F132" s="315" t="s">
        <v>984</v>
      </c>
      <c r="G132" s="314"/>
      <c r="H132" s="314" t="s">
        <v>996</v>
      </c>
      <c r="I132" s="314" t="s">
        <v>980</v>
      </c>
      <c r="J132" s="314">
        <v>20</v>
      </c>
      <c r="K132" s="336"/>
    </row>
    <row r="133" s="1" customFormat="1" ht="15" customHeight="1">
      <c r="B133" s="333"/>
      <c r="C133" s="288" t="s">
        <v>983</v>
      </c>
      <c r="D133" s="288"/>
      <c r="E133" s="288"/>
      <c r="F133" s="311" t="s">
        <v>984</v>
      </c>
      <c r="G133" s="288"/>
      <c r="H133" s="288" t="s">
        <v>1018</v>
      </c>
      <c r="I133" s="288" t="s">
        <v>980</v>
      </c>
      <c r="J133" s="288">
        <v>50</v>
      </c>
      <c r="K133" s="336"/>
    </row>
    <row r="134" s="1" customFormat="1" ht="15" customHeight="1">
      <c r="B134" s="333"/>
      <c r="C134" s="288" t="s">
        <v>997</v>
      </c>
      <c r="D134" s="288"/>
      <c r="E134" s="288"/>
      <c r="F134" s="311" t="s">
        <v>984</v>
      </c>
      <c r="G134" s="288"/>
      <c r="H134" s="288" t="s">
        <v>1018</v>
      </c>
      <c r="I134" s="288" t="s">
        <v>980</v>
      </c>
      <c r="J134" s="288">
        <v>50</v>
      </c>
      <c r="K134" s="336"/>
    </row>
    <row r="135" s="1" customFormat="1" ht="15" customHeight="1">
      <c r="B135" s="333"/>
      <c r="C135" s="288" t="s">
        <v>1003</v>
      </c>
      <c r="D135" s="288"/>
      <c r="E135" s="288"/>
      <c r="F135" s="311" t="s">
        <v>984</v>
      </c>
      <c r="G135" s="288"/>
      <c r="H135" s="288" t="s">
        <v>1018</v>
      </c>
      <c r="I135" s="288" t="s">
        <v>980</v>
      </c>
      <c r="J135" s="288">
        <v>50</v>
      </c>
      <c r="K135" s="336"/>
    </row>
    <row r="136" s="1" customFormat="1" ht="15" customHeight="1">
      <c r="B136" s="333"/>
      <c r="C136" s="288" t="s">
        <v>1005</v>
      </c>
      <c r="D136" s="288"/>
      <c r="E136" s="288"/>
      <c r="F136" s="311" t="s">
        <v>984</v>
      </c>
      <c r="G136" s="288"/>
      <c r="H136" s="288" t="s">
        <v>1018</v>
      </c>
      <c r="I136" s="288" t="s">
        <v>980</v>
      </c>
      <c r="J136" s="288">
        <v>50</v>
      </c>
      <c r="K136" s="336"/>
    </row>
    <row r="137" s="1" customFormat="1" ht="15" customHeight="1">
      <c r="B137" s="333"/>
      <c r="C137" s="288" t="s">
        <v>1006</v>
      </c>
      <c r="D137" s="288"/>
      <c r="E137" s="288"/>
      <c r="F137" s="311" t="s">
        <v>984</v>
      </c>
      <c r="G137" s="288"/>
      <c r="H137" s="288" t="s">
        <v>1031</v>
      </c>
      <c r="I137" s="288" t="s">
        <v>980</v>
      </c>
      <c r="J137" s="288">
        <v>255</v>
      </c>
      <c r="K137" s="336"/>
    </row>
    <row r="138" s="1" customFormat="1" ht="15" customHeight="1">
      <c r="B138" s="333"/>
      <c r="C138" s="288" t="s">
        <v>1008</v>
      </c>
      <c r="D138" s="288"/>
      <c r="E138" s="288"/>
      <c r="F138" s="311" t="s">
        <v>978</v>
      </c>
      <c r="G138" s="288"/>
      <c r="H138" s="288" t="s">
        <v>1032</v>
      </c>
      <c r="I138" s="288" t="s">
        <v>1010</v>
      </c>
      <c r="J138" s="288"/>
      <c r="K138" s="336"/>
    </row>
    <row r="139" s="1" customFormat="1" ht="15" customHeight="1">
      <c r="B139" s="333"/>
      <c r="C139" s="288" t="s">
        <v>1011</v>
      </c>
      <c r="D139" s="288"/>
      <c r="E139" s="288"/>
      <c r="F139" s="311" t="s">
        <v>978</v>
      </c>
      <c r="G139" s="288"/>
      <c r="H139" s="288" t="s">
        <v>1033</v>
      </c>
      <c r="I139" s="288" t="s">
        <v>1013</v>
      </c>
      <c r="J139" s="288"/>
      <c r="K139" s="336"/>
    </row>
    <row r="140" s="1" customFormat="1" ht="15" customHeight="1">
      <c r="B140" s="333"/>
      <c r="C140" s="288" t="s">
        <v>1014</v>
      </c>
      <c r="D140" s="288"/>
      <c r="E140" s="288"/>
      <c r="F140" s="311" t="s">
        <v>978</v>
      </c>
      <c r="G140" s="288"/>
      <c r="H140" s="288" t="s">
        <v>1014</v>
      </c>
      <c r="I140" s="288" t="s">
        <v>1013</v>
      </c>
      <c r="J140" s="288"/>
      <c r="K140" s="336"/>
    </row>
    <row r="141" s="1" customFormat="1" ht="15" customHeight="1">
      <c r="B141" s="333"/>
      <c r="C141" s="288" t="s">
        <v>40</v>
      </c>
      <c r="D141" s="288"/>
      <c r="E141" s="288"/>
      <c r="F141" s="311" t="s">
        <v>978</v>
      </c>
      <c r="G141" s="288"/>
      <c r="H141" s="288" t="s">
        <v>1034</v>
      </c>
      <c r="I141" s="288" t="s">
        <v>1013</v>
      </c>
      <c r="J141" s="288"/>
      <c r="K141" s="336"/>
    </row>
    <row r="142" s="1" customFormat="1" ht="15" customHeight="1">
      <c r="B142" s="333"/>
      <c r="C142" s="288" t="s">
        <v>1035</v>
      </c>
      <c r="D142" s="288"/>
      <c r="E142" s="288"/>
      <c r="F142" s="311" t="s">
        <v>978</v>
      </c>
      <c r="G142" s="288"/>
      <c r="H142" s="288" t="s">
        <v>1036</v>
      </c>
      <c r="I142" s="288" t="s">
        <v>1013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1037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972</v>
      </c>
      <c r="D148" s="303"/>
      <c r="E148" s="303"/>
      <c r="F148" s="303" t="s">
        <v>973</v>
      </c>
      <c r="G148" s="304"/>
      <c r="H148" s="303" t="s">
        <v>56</v>
      </c>
      <c r="I148" s="303" t="s">
        <v>59</v>
      </c>
      <c r="J148" s="303" t="s">
        <v>974</v>
      </c>
      <c r="K148" s="302"/>
    </row>
    <row r="149" s="1" customFormat="1" ht="17.25" customHeight="1">
      <c r="B149" s="300"/>
      <c r="C149" s="305" t="s">
        <v>975</v>
      </c>
      <c r="D149" s="305"/>
      <c r="E149" s="305"/>
      <c r="F149" s="306" t="s">
        <v>976</v>
      </c>
      <c r="G149" s="307"/>
      <c r="H149" s="305"/>
      <c r="I149" s="305"/>
      <c r="J149" s="305" t="s">
        <v>977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981</v>
      </c>
      <c r="D151" s="288"/>
      <c r="E151" s="288"/>
      <c r="F151" s="341" t="s">
        <v>978</v>
      </c>
      <c r="G151" s="288"/>
      <c r="H151" s="340" t="s">
        <v>1018</v>
      </c>
      <c r="I151" s="340" t="s">
        <v>980</v>
      </c>
      <c r="J151" s="340">
        <v>120</v>
      </c>
      <c r="K151" s="336"/>
    </row>
    <row r="152" s="1" customFormat="1" ht="15" customHeight="1">
      <c r="B152" s="313"/>
      <c r="C152" s="340" t="s">
        <v>1027</v>
      </c>
      <c r="D152" s="288"/>
      <c r="E152" s="288"/>
      <c r="F152" s="341" t="s">
        <v>978</v>
      </c>
      <c r="G152" s="288"/>
      <c r="H152" s="340" t="s">
        <v>1038</v>
      </c>
      <c r="I152" s="340" t="s">
        <v>980</v>
      </c>
      <c r="J152" s="340" t="s">
        <v>1029</v>
      </c>
      <c r="K152" s="336"/>
    </row>
    <row r="153" s="1" customFormat="1" ht="15" customHeight="1">
      <c r="B153" s="313"/>
      <c r="C153" s="340" t="s">
        <v>926</v>
      </c>
      <c r="D153" s="288"/>
      <c r="E153" s="288"/>
      <c r="F153" s="341" t="s">
        <v>978</v>
      </c>
      <c r="G153" s="288"/>
      <c r="H153" s="340" t="s">
        <v>1039</v>
      </c>
      <c r="I153" s="340" t="s">
        <v>980</v>
      </c>
      <c r="J153" s="340" t="s">
        <v>1029</v>
      </c>
      <c r="K153" s="336"/>
    </row>
    <row r="154" s="1" customFormat="1" ht="15" customHeight="1">
      <c r="B154" s="313"/>
      <c r="C154" s="340" t="s">
        <v>983</v>
      </c>
      <c r="D154" s="288"/>
      <c r="E154" s="288"/>
      <c r="F154" s="341" t="s">
        <v>984</v>
      </c>
      <c r="G154" s="288"/>
      <c r="H154" s="340" t="s">
        <v>1018</v>
      </c>
      <c r="I154" s="340" t="s">
        <v>980</v>
      </c>
      <c r="J154" s="340">
        <v>50</v>
      </c>
      <c r="K154" s="336"/>
    </row>
    <row r="155" s="1" customFormat="1" ht="15" customHeight="1">
      <c r="B155" s="313"/>
      <c r="C155" s="340" t="s">
        <v>986</v>
      </c>
      <c r="D155" s="288"/>
      <c r="E155" s="288"/>
      <c r="F155" s="341" t="s">
        <v>978</v>
      </c>
      <c r="G155" s="288"/>
      <c r="H155" s="340" t="s">
        <v>1018</v>
      </c>
      <c r="I155" s="340" t="s">
        <v>988</v>
      </c>
      <c r="J155" s="340"/>
      <c r="K155" s="336"/>
    </row>
    <row r="156" s="1" customFormat="1" ht="15" customHeight="1">
      <c r="B156" s="313"/>
      <c r="C156" s="340" t="s">
        <v>997</v>
      </c>
      <c r="D156" s="288"/>
      <c r="E156" s="288"/>
      <c r="F156" s="341" t="s">
        <v>984</v>
      </c>
      <c r="G156" s="288"/>
      <c r="H156" s="340" t="s">
        <v>1018</v>
      </c>
      <c r="I156" s="340" t="s">
        <v>980</v>
      </c>
      <c r="J156" s="340">
        <v>50</v>
      </c>
      <c r="K156" s="336"/>
    </row>
    <row r="157" s="1" customFormat="1" ht="15" customHeight="1">
      <c r="B157" s="313"/>
      <c r="C157" s="340" t="s">
        <v>1005</v>
      </c>
      <c r="D157" s="288"/>
      <c r="E157" s="288"/>
      <c r="F157" s="341" t="s">
        <v>984</v>
      </c>
      <c r="G157" s="288"/>
      <c r="H157" s="340" t="s">
        <v>1018</v>
      </c>
      <c r="I157" s="340" t="s">
        <v>980</v>
      </c>
      <c r="J157" s="340">
        <v>50</v>
      </c>
      <c r="K157" s="336"/>
    </row>
    <row r="158" s="1" customFormat="1" ht="15" customHeight="1">
      <c r="B158" s="313"/>
      <c r="C158" s="340" t="s">
        <v>1003</v>
      </c>
      <c r="D158" s="288"/>
      <c r="E158" s="288"/>
      <c r="F158" s="341" t="s">
        <v>984</v>
      </c>
      <c r="G158" s="288"/>
      <c r="H158" s="340" t="s">
        <v>1018</v>
      </c>
      <c r="I158" s="340" t="s">
        <v>980</v>
      </c>
      <c r="J158" s="340">
        <v>50</v>
      </c>
      <c r="K158" s="336"/>
    </row>
    <row r="159" s="1" customFormat="1" ht="15" customHeight="1">
      <c r="B159" s="313"/>
      <c r="C159" s="340" t="s">
        <v>95</v>
      </c>
      <c r="D159" s="288"/>
      <c r="E159" s="288"/>
      <c r="F159" s="341" t="s">
        <v>978</v>
      </c>
      <c r="G159" s="288"/>
      <c r="H159" s="340" t="s">
        <v>1040</v>
      </c>
      <c r="I159" s="340" t="s">
        <v>980</v>
      </c>
      <c r="J159" s="340" t="s">
        <v>1041</v>
      </c>
      <c r="K159" s="336"/>
    </row>
    <row r="160" s="1" customFormat="1" ht="15" customHeight="1">
      <c r="B160" s="313"/>
      <c r="C160" s="340" t="s">
        <v>1042</v>
      </c>
      <c r="D160" s="288"/>
      <c r="E160" s="288"/>
      <c r="F160" s="341" t="s">
        <v>978</v>
      </c>
      <c r="G160" s="288"/>
      <c r="H160" s="340" t="s">
        <v>1043</v>
      </c>
      <c r="I160" s="340" t="s">
        <v>1013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1044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972</v>
      </c>
      <c r="D166" s="303"/>
      <c r="E166" s="303"/>
      <c r="F166" s="303" t="s">
        <v>973</v>
      </c>
      <c r="G166" s="345"/>
      <c r="H166" s="346" t="s">
        <v>56</v>
      </c>
      <c r="I166" s="346" t="s">
        <v>59</v>
      </c>
      <c r="J166" s="303" t="s">
        <v>974</v>
      </c>
      <c r="K166" s="280"/>
    </row>
    <row r="167" s="1" customFormat="1" ht="17.25" customHeight="1">
      <c r="B167" s="281"/>
      <c r="C167" s="305" t="s">
        <v>975</v>
      </c>
      <c r="D167" s="305"/>
      <c r="E167" s="305"/>
      <c r="F167" s="306" t="s">
        <v>976</v>
      </c>
      <c r="G167" s="347"/>
      <c r="H167" s="348"/>
      <c r="I167" s="348"/>
      <c r="J167" s="305" t="s">
        <v>977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981</v>
      </c>
      <c r="D169" s="288"/>
      <c r="E169" s="288"/>
      <c r="F169" s="311" t="s">
        <v>978</v>
      </c>
      <c r="G169" s="288"/>
      <c r="H169" s="288" t="s">
        <v>1018</v>
      </c>
      <c r="I169" s="288" t="s">
        <v>980</v>
      </c>
      <c r="J169" s="288">
        <v>120</v>
      </c>
      <c r="K169" s="336"/>
    </row>
    <row r="170" s="1" customFormat="1" ht="15" customHeight="1">
      <c r="B170" s="313"/>
      <c r="C170" s="288" t="s">
        <v>1027</v>
      </c>
      <c r="D170" s="288"/>
      <c r="E170" s="288"/>
      <c r="F170" s="311" t="s">
        <v>978</v>
      </c>
      <c r="G170" s="288"/>
      <c r="H170" s="288" t="s">
        <v>1028</v>
      </c>
      <c r="I170" s="288" t="s">
        <v>980</v>
      </c>
      <c r="J170" s="288" t="s">
        <v>1029</v>
      </c>
      <c r="K170" s="336"/>
    </row>
    <row r="171" s="1" customFormat="1" ht="15" customHeight="1">
      <c r="B171" s="313"/>
      <c r="C171" s="288" t="s">
        <v>926</v>
      </c>
      <c r="D171" s="288"/>
      <c r="E171" s="288"/>
      <c r="F171" s="311" t="s">
        <v>978</v>
      </c>
      <c r="G171" s="288"/>
      <c r="H171" s="288" t="s">
        <v>1045</v>
      </c>
      <c r="I171" s="288" t="s">
        <v>980</v>
      </c>
      <c r="J171" s="288" t="s">
        <v>1029</v>
      </c>
      <c r="K171" s="336"/>
    </row>
    <row r="172" s="1" customFormat="1" ht="15" customHeight="1">
      <c r="B172" s="313"/>
      <c r="C172" s="288" t="s">
        <v>983</v>
      </c>
      <c r="D172" s="288"/>
      <c r="E172" s="288"/>
      <c r="F172" s="311" t="s">
        <v>984</v>
      </c>
      <c r="G172" s="288"/>
      <c r="H172" s="288" t="s">
        <v>1045</v>
      </c>
      <c r="I172" s="288" t="s">
        <v>980</v>
      </c>
      <c r="J172" s="288">
        <v>50</v>
      </c>
      <c r="K172" s="336"/>
    </row>
    <row r="173" s="1" customFormat="1" ht="15" customHeight="1">
      <c r="B173" s="313"/>
      <c r="C173" s="288" t="s">
        <v>986</v>
      </c>
      <c r="D173" s="288"/>
      <c r="E173" s="288"/>
      <c r="F173" s="311" t="s">
        <v>978</v>
      </c>
      <c r="G173" s="288"/>
      <c r="H173" s="288" t="s">
        <v>1045</v>
      </c>
      <c r="I173" s="288" t="s">
        <v>988</v>
      </c>
      <c r="J173" s="288"/>
      <c r="K173" s="336"/>
    </row>
    <row r="174" s="1" customFormat="1" ht="15" customHeight="1">
      <c r="B174" s="313"/>
      <c r="C174" s="288" t="s">
        <v>997</v>
      </c>
      <c r="D174" s="288"/>
      <c r="E174" s="288"/>
      <c r="F174" s="311" t="s">
        <v>984</v>
      </c>
      <c r="G174" s="288"/>
      <c r="H174" s="288" t="s">
        <v>1045</v>
      </c>
      <c r="I174" s="288" t="s">
        <v>980</v>
      </c>
      <c r="J174" s="288">
        <v>50</v>
      </c>
      <c r="K174" s="336"/>
    </row>
    <row r="175" s="1" customFormat="1" ht="15" customHeight="1">
      <c r="B175" s="313"/>
      <c r="C175" s="288" t="s">
        <v>1005</v>
      </c>
      <c r="D175" s="288"/>
      <c r="E175" s="288"/>
      <c r="F175" s="311" t="s">
        <v>984</v>
      </c>
      <c r="G175" s="288"/>
      <c r="H175" s="288" t="s">
        <v>1045</v>
      </c>
      <c r="I175" s="288" t="s">
        <v>980</v>
      </c>
      <c r="J175" s="288">
        <v>50</v>
      </c>
      <c r="K175" s="336"/>
    </row>
    <row r="176" s="1" customFormat="1" ht="15" customHeight="1">
      <c r="B176" s="313"/>
      <c r="C176" s="288" t="s">
        <v>1003</v>
      </c>
      <c r="D176" s="288"/>
      <c r="E176" s="288"/>
      <c r="F176" s="311" t="s">
        <v>984</v>
      </c>
      <c r="G176" s="288"/>
      <c r="H176" s="288" t="s">
        <v>1045</v>
      </c>
      <c r="I176" s="288" t="s">
        <v>980</v>
      </c>
      <c r="J176" s="288">
        <v>50</v>
      </c>
      <c r="K176" s="336"/>
    </row>
    <row r="177" s="1" customFormat="1" ht="15" customHeight="1">
      <c r="B177" s="313"/>
      <c r="C177" s="288" t="s">
        <v>117</v>
      </c>
      <c r="D177" s="288"/>
      <c r="E177" s="288"/>
      <c r="F177" s="311" t="s">
        <v>978</v>
      </c>
      <c r="G177" s="288"/>
      <c r="H177" s="288" t="s">
        <v>1046</v>
      </c>
      <c r="I177" s="288" t="s">
        <v>1047</v>
      </c>
      <c r="J177" s="288"/>
      <c r="K177" s="336"/>
    </row>
    <row r="178" s="1" customFormat="1" ht="15" customHeight="1">
      <c r="B178" s="313"/>
      <c r="C178" s="288" t="s">
        <v>59</v>
      </c>
      <c r="D178" s="288"/>
      <c r="E178" s="288"/>
      <c r="F178" s="311" t="s">
        <v>978</v>
      </c>
      <c r="G178" s="288"/>
      <c r="H178" s="288" t="s">
        <v>1048</v>
      </c>
      <c r="I178" s="288" t="s">
        <v>1049</v>
      </c>
      <c r="J178" s="288">
        <v>1</v>
      </c>
      <c r="K178" s="336"/>
    </row>
    <row r="179" s="1" customFormat="1" ht="15" customHeight="1">
      <c r="B179" s="313"/>
      <c r="C179" s="288" t="s">
        <v>55</v>
      </c>
      <c r="D179" s="288"/>
      <c r="E179" s="288"/>
      <c r="F179" s="311" t="s">
        <v>978</v>
      </c>
      <c r="G179" s="288"/>
      <c r="H179" s="288" t="s">
        <v>1050</v>
      </c>
      <c r="I179" s="288" t="s">
        <v>980</v>
      </c>
      <c r="J179" s="288">
        <v>20</v>
      </c>
      <c r="K179" s="336"/>
    </row>
    <row r="180" s="1" customFormat="1" ht="15" customHeight="1">
      <c r="B180" s="313"/>
      <c r="C180" s="288" t="s">
        <v>56</v>
      </c>
      <c r="D180" s="288"/>
      <c r="E180" s="288"/>
      <c r="F180" s="311" t="s">
        <v>978</v>
      </c>
      <c r="G180" s="288"/>
      <c r="H180" s="288" t="s">
        <v>1051</v>
      </c>
      <c r="I180" s="288" t="s">
        <v>980</v>
      </c>
      <c r="J180" s="288">
        <v>255</v>
      </c>
      <c r="K180" s="336"/>
    </row>
    <row r="181" s="1" customFormat="1" ht="15" customHeight="1">
      <c r="B181" s="313"/>
      <c r="C181" s="288" t="s">
        <v>118</v>
      </c>
      <c r="D181" s="288"/>
      <c r="E181" s="288"/>
      <c r="F181" s="311" t="s">
        <v>978</v>
      </c>
      <c r="G181" s="288"/>
      <c r="H181" s="288" t="s">
        <v>942</v>
      </c>
      <c r="I181" s="288" t="s">
        <v>980</v>
      </c>
      <c r="J181" s="288">
        <v>10</v>
      </c>
      <c r="K181" s="336"/>
    </row>
    <row r="182" s="1" customFormat="1" ht="15" customHeight="1">
      <c r="B182" s="313"/>
      <c r="C182" s="288" t="s">
        <v>119</v>
      </c>
      <c r="D182" s="288"/>
      <c r="E182" s="288"/>
      <c r="F182" s="311" t="s">
        <v>978</v>
      </c>
      <c r="G182" s="288"/>
      <c r="H182" s="288" t="s">
        <v>1052</v>
      </c>
      <c r="I182" s="288" t="s">
        <v>1013</v>
      </c>
      <c r="J182" s="288"/>
      <c r="K182" s="336"/>
    </row>
    <row r="183" s="1" customFormat="1" ht="15" customHeight="1">
      <c r="B183" s="313"/>
      <c r="C183" s="288" t="s">
        <v>1053</v>
      </c>
      <c r="D183" s="288"/>
      <c r="E183" s="288"/>
      <c r="F183" s="311" t="s">
        <v>978</v>
      </c>
      <c r="G183" s="288"/>
      <c r="H183" s="288" t="s">
        <v>1054</v>
      </c>
      <c r="I183" s="288" t="s">
        <v>1013</v>
      </c>
      <c r="J183" s="288"/>
      <c r="K183" s="336"/>
    </row>
    <row r="184" s="1" customFormat="1" ht="15" customHeight="1">
      <c r="B184" s="313"/>
      <c r="C184" s="288" t="s">
        <v>1042</v>
      </c>
      <c r="D184" s="288"/>
      <c r="E184" s="288"/>
      <c r="F184" s="311" t="s">
        <v>978</v>
      </c>
      <c r="G184" s="288"/>
      <c r="H184" s="288" t="s">
        <v>1055</v>
      </c>
      <c r="I184" s="288" t="s">
        <v>1013</v>
      </c>
      <c r="J184" s="288"/>
      <c r="K184" s="336"/>
    </row>
    <row r="185" s="1" customFormat="1" ht="15" customHeight="1">
      <c r="B185" s="313"/>
      <c r="C185" s="288" t="s">
        <v>121</v>
      </c>
      <c r="D185" s="288"/>
      <c r="E185" s="288"/>
      <c r="F185" s="311" t="s">
        <v>984</v>
      </c>
      <c r="G185" s="288"/>
      <c r="H185" s="288" t="s">
        <v>1056</v>
      </c>
      <c r="I185" s="288" t="s">
        <v>980</v>
      </c>
      <c r="J185" s="288">
        <v>50</v>
      </c>
      <c r="K185" s="336"/>
    </row>
    <row r="186" s="1" customFormat="1" ht="15" customHeight="1">
      <c r="B186" s="313"/>
      <c r="C186" s="288" t="s">
        <v>1057</v>
      </c>
      <c r="D186" s="288"/>
      <c r="E186" s="288"/>
      <c r="F186" s="311" t="s">
        <v>984</v>
      </c>
      <c r="G186" s="288"/>
      <c r="H186" s="288" t="s">
        <v>1058</v>
      </c>
      <c r="I186" s="288" t="s">
        <v>1059</v>
      </c>
      <c r="J186" s="288"/>
      <c r="K186" s="336"/>
    </row>
    <row r="187" s="1" customFormat="1" ht="15" customHeight="1">
      <c r="B187" s="313"/>
      <c r="C187" s="288" t="s">
        <v>1060</v>
      </c>
      <c r="D187" s="288"/>
      <c r="E187" s="288"/>
      <c r="F187" s="311" t="s">
        <v>984</v>
      </c>
      <c r="G187" s="288"/>
      <c r="H187" s="288" t="s">
        <v>1061</v>
      </c>
      <c r="I187" s="288" t="s">
        <v>1059</v>
      </c>
      <c r="J187" s="288"/>
      <c r="K187" s="336"/>
    </row>
    <row r="188" s="1" customFormat="1" ht="15" customHeight="1">
      <c r="B188" s="313"/>
      <c r="C188" s="288" t="s">
        <v>1062</v>
      </c>
      <c r="D188" s="288"/>
      <c r="E188" s="288"/>
      <c r="F188" s="311" t="s">
        <v>984</v>
      </c>
      <c r="G188" s="288"/>
      <c r="H188" s="288" t="s">
        <v>1063</v>
      </c>
      <c r="I188" s="288" t="s">
        <v>1059</v>
      </c>
      <c r="J188" s="288"/>
      <c r="K188" s="336"/>
    </row>
    <row r="189" s="1" customFormat="1" ht="15" customHeight="1">
      <c r="B189" s="313"/>
      <c r="C189" s="349" t="s">
        <v>1064</v>
      </c>
      <c r="D189" s="288"/>
      <c r="E189" s="288"/>
      <c r="F189" s="311" t="s">
        <v>984</v>
      </c>
      <c r="G189" s="288"/>
      <c r="H189" s="288" t="s">
        <v>1065</v>
      </c>
      <c r="I189" s="288" t="s">
        <v>1066</v>
      </c>
      <c r="J189" s="350" t="s">
        <v>1067</v>
      </c>
      <c r="K189" s="336"/>
    </row>
    <row r="190" s="17" customFormat="1" ht="15" customHeight="1">
      <c r="B190" s="351"/>
      <c r="C190" s="352" t="s">
        <v>1068</v>
      </c>
      <c r="D190" s="353"/>
      <c r="E190" s="353"/>
      <c r="F190" s="354" t="s">
        <v>984</v>
      </c>
      <c r="G190" s="353"/>
      <c r="H190" s="353" t="s">
        <v>1069</v>
      </c>
      <c r="I190" s="353" t="s">
        <v>1066</v>
      </c>
      <c r="J190" s="355" t="s">
        <v>1067</v>
      </c>
      <c r="K190" s="356"/>
    </row>
    <row r="191" s="1" customFormat="1" ht="15" customHeight="1">
      <c r="B191" s="313"/>
      <c r="C191" s="349" t="s">
        <v>44</v>
      </c>
      <c r="D191" s="288"/>
      <c r="E191" s="288"/>
      <c r="F191" s="311" t="s">
        <v>978</v>
      </c>
      <c r="G191" s="288"/>
      <c r="H191" s="285" t="s">
        <v>1070</v>
      </c>
      <c r="I191" s="288" t="s">
        <v>1071</v>
      </c>
      <c r="J191" s="288"/>
      <c r="K191" s="336"/>
    </row>
    <row r="192" s="1" customFormat="1" ht="15" customHeight="1">
      <c r="B192" s="313"/>
      <c r="C192" s="349" t="s">
        <v>1072</v>
      </c>
      <c r="D192" s="288"/>
      <c r="E192" s="288"/>
      <c r="F192" s="311" t="s">
        <v>978</v>
      </c>
      <c r="G192" s="288"/>
      <c r="H192" s="288" t="s">
        <v>1073</v>
      </c>
      <c r="I192" s="288" t="s">
        <v>1013</v>
      </c>
      <c r="J192" s="288"/>
      <c r="K192" s="336"/>
    </row>
    <row r="193" s="1" customFormat="1" ht="15" customHeight="1">
      <c r="B193" s="313"/>
      <c r="C193" s="349" t="s">
        <v>1074</v>
      </c>
      <c r="D193" s="288"/>
      <c r="E193" s="288"/>
      <c r="F193" s="311" t="s">
        <v>978</v>
      </c>
      <c r="G193" s="288"/>
      <c r="H193" s="288" t="s">
        <v>1075</v>
      </c>
      <c r="I193" s="288" t="s">
        <v>1013</v>
      </c>
      <c r="J193" s="288"/>
      <c r="K193" s="336"/>
    </row>
    <row r="194" s="1" customFormat="1" ht="15" customHeight="1">
      <c r="B194" s="313"/>
      <c r="C194" s="349" t="s">
        <v>1076</v>
      </c>
      <c r="D194" s="288"/>
      <c r="E194" s="288"/>
      <c r="F194" s="311" t="s">
        <v>984</v>
      </c>
      <c r="G194" s="288"/>
      <c r="H194" s="288" t="s">
        <v>1077</v>
      </c>
      <c r="I194" s="288" t="s">
        <v>1013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1078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1079</v>
      </c>
      <c r="D201" s="358"/>
      <c r="E201" s="358"/>
      <c r="F201" s="358" t="s">
        <v>1080</v>
      </c>
      <c r="G201" s="359"/>
      <c r="H201" s="358" t="s">
        <v>1081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1071</v>
      </c>
      <c r="D203" s="288"/>
      <c r="E203" s="288"/>
      <c r="F203" s="311" t="s">
        <v>45</v>
      </c>
      <c r="G203" s="288"/>
      <c r="H203" s="288" t="s">
        <v>1082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46</v>
      </c>
      <c r="G204" s="288"/>
      <c r="H204" s="288" t="s">
        <v>1083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49</v>
      </c>
      <c r="G205" s="288"/>
      <c r="H205" s="288" t="s">
        <v>1084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47</v>
      </c>
      <c r="G206" s="288"/>
      <c r="H206" s="288" t="s">
        <v>1085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48</v>
      </c>
      <c r="G207" s="288"/>
      <c r="H207" s="288" t="s">
        <v>1086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1025</v>
      </c>
      <c r="D209" s="288"/>
      <c r="E209" s="288"/>
      <c r="F209" s="311" t="s">
        <v>81</v>
      </c>
      <c r="G209" s="288"/>
      <c r="H209" s="288" t="s">
        <v>1087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920</v>
      </c>
      <c r="G210" s="288"/>
      <c r="H210" s="288" t="s">
        <v>921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918</v>
      </c>
      <c r="G211" s="288"/>
      <c r="H211" s="288" t="s">
        <v>1088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922</v>
      </c>
      <c r="G212" s="349"/>
      <c r="H212" s="340" t="s">
        <v>923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924</v>
      </c>
      <c r="G213" s="349"/>
      <c r="H213" s="340" t="s">
        <v>900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1049</v>
      </c>
      <c r="D215" s="288"/>
      <c r="E215" s="288"/>
      <c r="F215" s="311">
        <v>1</v>
      </c>
      <c r="G215" s="349"/>
      <c r="H215" s="340" t="s">
        <v>1089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1090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1091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1092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Kamil Urbánek</dc:creator>
  <cp:lastModifiedBy>Kamil Urbánek</cp:lastModifiedBy>
  <dcterms:created xsi:type="dcterms:W3CDTF">2024-06-13T05:54:29Z</dcterms:created>
  <dcterms:modified xsi:type="dcterms:W3CDTF">2024-06-13T05:54:33Z</dcterms:modified>
</cp:coreProperties>
</file>